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1218" documentId="8_{AE4FAE47-C748-4BB9-9FF2-85A757B6D240}" xr6:coauthVersionLast="47" xr6:coauthVersionMax="47" xr10:uidLastSave="{BE2DE5CB-D718-4813-9595-C565B4C2DDA7}"/>
  <workbookProtection workbookAlgorithmName="SHA-512" workbookHashValue="E+o5xmC0me4i+VsuAqYEisfxehv9DuLy/16NBS6IRW8PIMANU3rNXooHj9SNMXdcOsdrTssHSIHVio/M4qqXsQ==" workbookSaltValue="AtlUBQWHHF3kJilmNMzBVQ==" workbookSpinCount="100000" lockStructure="1"/>
  <bookViews>
    <workbookView xWindow="13140" yWindow="0" windowWidth="24300" windowHeight="21000" xr2:uid="{1F4EDE05-B685-4577-8876-071628FC7198}"/>
  </bookViews>
  <sheets>
    <sheet name="COVER" sheetId="4" r:id="rId1"/>
    <sheet name="Piotroski F-Score" sheetId="7" r:id="rId2"/>
  </sheets>
  <calcPr calcId="191029" calcMode="autoNoTable"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7" l="1"/>
  <c r="E52" i="7"/>
  <c r="F53" i="7"/>
  <c r="G48" i="7"/>
  <c r="G52" i="7"/>
  <c r="F48" i="7"/>
  <c r="E48" i="7"/>
  <c r="F28" i="7"/>
  <c r="E28" i="7"/>
  <c r="D28" i="7"/>
  <c r="G28" i="7"/>
  <c r="G23" i="7"/>
  <c r="G8" i="7"/>
  <c r="G13" i="7"/>
  <c r="G19" i="7"/>
  <c r="F40" i="7"/>
  <c r="E40" i="7"/>
  <c r="G40" i="7"/>
  <c r="G36" i="7" l="1"/>
  <c r="F6" i="7"/>
  <c r="F23" i="7" s="1"/>
  <c r="G30" i="7"/>
  <c r="F30" i="7"/>
  <c r="E30" i="7"/>
  <c r="D30" i="7"/>
  <c r="G24" i="7"/>
  <c r="G42" i="7" s="1"/>
  <c r="F24" i="7"/>
  <c r="F42" i="7" s="1"/>
  <c r="E24" i="7"/>
  <c r="E42" i="7" s="1"/>
  <c r="D24" i="7"/>
  <c r="G32" i="7"/>
  <c r="F32" i="7"/>
  <c r="E32" i="7"/>
  <c r="D32" i="7"/>
  <c r="G34" i="7"/>
  <c r="F34" i="7"/>
  <c r="E34" i="7"/>
  <c r="D34" i="7"/>
  <c r="E53" i="7" s="1"/>
  <c r="G26" i="7"/>
  <c r="F26" i="7"/>
  <c r="E26" i="7"/>
  <c r="D26" i="7"/>
  <c r="G53" i="7" l="1"/>
  <c r="G47" i="7"/>
  <c r="G46" i="7"/>
  <c r="E46" i="7"/>
  <c r="F46" i="7"/>
  <c r="F49" i="7" s="1"/>
  <c r="F47" i="7"/>
  <c r="E47" i="7"/>
  <c r="E6" i="7"/>
  <c r="E23" i="7" s="1"/>
  <c r="F8" i="7"/>
  <c r="F19" i="7"/>
  <c r="F13" i="7"/>
  <c r="F41" i="7"/>
  <c r="F39" i="7"/>
  <c r="G49" i="7"/>
  <c r="E36" i="7"/>
  <c r="E41" i="7"/>
  <c r="E39" i="7"/>
  <c r="G41" i="7"/>
  <c r="G43" i="7" s="1"/>
  <c r="G39" i="7"/>
  <c r="F36" i="7"/>
  <c r="E54" i="7"/>
  <c r="E49" i="7" l="1"/>
  <c r="F54" i="7"/>
  <c r="F43" i="7"/>
  <c r="F56" i="7" s="1"/>
  <c r="D6" i="7"/>
  <c r="D23" i="7" s="1"/>
  <c r="E19" i="7"/>
  <c r="E8" i="7"/>
  <c r="E13" i="7"/>
  <c r="G54" i="7"/>
  <c r="E43" i="7"/>
  <c r="E56" i="7" s="1"/>
  <c r="F11" i="4"/>
  <c r="G56" i="7" l="1"/>
  <c r="D36" i="7"/>
  <c r="D8" i="7"/>
  <c r="D13" i="7"/>
  <c r="D19" i="7"/>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<sst xmlns="http://schemas.openxmlformats.org/spreadsheetml/2006/main" count="45" uniqueCount="44">
  <si>
    <t>V. 1.0</t>
  </si>
  <si>
    <t>DISCLAIMER</t>
  </si>
  <si>
    <t>All Rights Reserved</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</si>
  <si>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</si>
  <si>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Piotroski F-Score</t>
  </si>
  <si>
    <t>Net Income</t>
  </si>
  <si>
    <t>Total Assets</t>
  </si>
  <si>
    <t>Return on Assets (ROA)</t>
  </si>
  <si>
    <t>Cash From Operations (CFO)</t>
  </si>
  <si>
    <t>Long-Term Debt</t>
  </si>
  <si>
    <t>Current Assets</t>
  </si>
  <si>
    <t>Current Liabilities</t>
  </si>
  <si>
    <t>Current Ratio</t>
  </si>
  <si>
    <t>Revenues</t>
  </si>
  <si>
    <t>Gross Profit</t>
  </si>
  <si>
    <t>Gross Profit Margin (GPM)</t>
  </si>
  <si>
    <t>Asset Turnover Ratio</t>
  </si>
  <si>
    <t>Piotroski F-Score Outputs</t>
  </si>
  <si>
    <t>Piotroski F-Score Inputs</t>
  </si>
  <si>
    <t>PIOTROSKI F-SCORE</t>
  </si>
  <si>
    <t>Profitability</t>
  </si>
  <si>
    <t>Leverage, Liquidity, and Source of Funds</t>
  </si>
  <si>
    <t>Operating Efficiency</t>
  </si>
  <si>
    <t>Profitability Score</t>
  </si>
  <si>
    <t>Leverage, Liquidity, and Source of Funds Score</t>
  </si>
  <si>
    <t>Operating Efficiency Score</t>
  </si>
  <si>
    <t>1. Positive Return on Assets (F_ROA)</t>
  </si>
  <si>
    <t>2. Positive Operating Cash Flow (F_CFO)</t>
  </si>
  <si>
    <t>3. Improving Return on Assets (F_ΔROA)</t>
  </si>
  <si>
    <t>4. Quality of Earnings (F_ACCRUAL)</t>
  </si>
  <si>
    <t>5. Decreasing Leverage (FΔLEVER)</t>
  </si>
  <si>
    <t>6. Increasing Liquidity (F_ΔLIQUID)</t>
  </si>
  <si>
    <t>7. No Equity Issuance (EQ_OFFER)</t>
  </si>
  <si>
    <t>8. Improving Gross Margin (F_ΔMARGIN)</t>
  </si>
  <si>
    <t>9. Improving Asset Turnover (F_ΔTURN)</t>
  </si>
  <si>
    <t>INCOME STATEMENT</t>
  </si>
  <si>
    <t>BALANCE SHEET</t>
  </si>
  <si>
    <t>CASH FLOW STATEMENT</t>
  </si>
  <si>
    <t>CALCULATED RATIOS</t>
  </si>
  <si>
    <t>Long-Term Debt / Total Assets</t>
  </si>
  <si>
    <t>Common Stock Issuance</t>
  </si>
  <si>
    <t>Lowe's Companies (LOW)</t>
  </si>
  <si>
    <t>Cash From Operations (CFO) / Total Assets</t>
  </si>
  <si>
    <t>(USD in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</si>
</sst>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0_);_(\(#,##0\);_(&quot;-&quot;??_);_(@_)"/>
    <numFmt numFmtId="166" formatCode="0.0%"/>
  </numFmts>
  <fonts count="13" x14ac:knownFonts="1">
    <font>
      <sz val="10"/>
      <color theme="1"/>
      <name val="karla"/>
      <family val="2"/>
    </font>
    <font>
      <sz val="10"/>
      <color theme="1"/>
      <name val="karla"/>
      <family val="2"/>
    </font>
    <font>
      <b/>
      <sz val="10"/>
      <color theme="0"/>
      <name val="karla"/>
      <family val="2"/>
    </font>
    <font>
      <b/>
      <sz val="10"/>
      <color theme="1"/>
      <name val="karla"/>
      <family val="2"/>
    </font>
    <font>
      <sz val="10"/>
      <color rgb="FF363BE3"/>
      <name val="karla"/>
      <family val="2"/>
    </font>
    <font>
      <b/>
      <sz val="10"/>
      <name val="Karla"/>
      <family val="2"/>
    </font>
    <font>
      <sz val="10"/>
      <color theme="9" tint="-0.499984740745262"/>
      <name val="karla"/>
      <family val="2"/>
    </font>
    <font>
      <b/>
      <sz val="16"/>
      <color theme="1"/>
      <name val="karla"/>
      <family val="2"/>
    </font>
    <font>
      <b/>
      <sz val="12"/>
      <name val="Karla"/>
      <family val="2"/>
    </font>
    <font>
      <u/>
      <sz val="10"/>
      <color theme="10"/>
      <name val="karla"/>
      <family val="2"/>
    </font>
    <font>
      <b/>
      <sz val="14"/>
      <color theme="0"/>
      <name val="Karla"/>
      <family val="2"/>
    </font>
    <font>
      <sz val="8"/>
      <color theme="1"/>
      <name val="karla"/>
      <family val="2"/>
    </font>
    <font>
      <b/>
      <sz val="10"/>
      <color rgb="FF363BE3"/>
      <name val="karla"/>
      <family val="2"/>
    </font>
  </fonts>
  <fills count="6">
    <fill>
      <patternFill patternType="none"/>
    </fill>
    <fill>
      <patternFill patternType="gray125"/>
    </fill>
    <fill>
      <patternFill patternType="solid">
        <fgColor rgb="FFFFFCCA"/>
        <bgColor indexed="64"/>
      </patternFill>
    </fill>
    <fill>
      <patternFill patternType="solid">
        <fgColor rgb="FFFAF9F8"/>
        <bgColor indexed="64"/>
      </patternFill>
    </fill>
    <fill>
      <patternFill patternType="solid">
        <fgColor rgb="FFDAA520"/>
        <bgColor indexed="64"/>
      </patternFill>
    </fill>
    <fill>
      <patternFill patternType="solid">
        <fgColor rgb="FFFDF9F1"/>
        <bgColor indexed="64"/>
      </patternFill>
    </fill>
  </fills>
  <borders count="15">
    <border>
      <left/>
      <right/>
      <top/>
      <bottom/>
      <diagonal/>
    </border>
    <border>
      <left style="thin">
        <color rgb="FFDAA520"/>
      </left>
      <right style="thin">
        <color rgb="FFDAA520"/>
      </right>
      <top style="thin">
        <color rgb="FFDAA520"/>
      </top>
      <bottom style="thin">
        <color rgb="FFDAA52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DAA520"/>
      </left>
      <right style="thin">
        <color rgb="FFDAA520"/>
      </right>
      <top style="thin">
        <color rgb="FFDAA520"/>
      </top>
      <bottom style="thin">
        <color indexed="64"/>
      </bottom>
      <diagonal/>
    </border>
    <border>
      <left style="thin">
        <color rgb="FFDAA520"/>
      </left>
      <right style="thin">
        <color rgb="FFDAA520"/>
      </right>
      <top/>
      <bottom style="thin">
        <color rgb="FFDAA520"/>
      </bottom>
      <diagonal/>
    </border>
  </borders>
  <cellStyleXfs count="10">
    <xf numFmtId="0" fontId="0" fillId="0" borderId="0"/>
    <xf numFmtId="9" fontId="1" fillId="0" borderId="0" applyFont="0" applyFill="0" applyBorder="0" applyAlignment="0" applyProtection="0"/>
    <xf numFmtId="0" fontId="4" fillId="2" borderId="1" applyNumberFormat="0" applyAlignment="0" applyProtection="0">
      <alignment horizontal="center"/>
      <protection locked="0"/>
    </xf>
    <xf numFmtId="0" fontId="4" fillId="3" borderId="1" applyNumberFormat="0" applyAlignment="0" applyProtection="0">
      <alignment horizontal="center"/>
    </xf>
    <xf numFmtId="0" fontId="2" fillId="4" borderId="0" applyNumberFormat="0" applyFont="0" applyBorder="0" applyAlignment="0">
      <alignment horizontal="center"/>
    </xf>
    <xf numFmtId="0" fontId="5" fillId="5" borderId="0" applyNumberFormat="0" applyFont="0" applyBorder="0" applyAlignment="0">
      <alignment horizontal="center"/>
    </xf>
    <xf numFmtId="0" fontId="1" fillId="3" borderId="0">
      <alignment horizontal="center"/>
    </xf>
    <xf numFmtId="3" fontId="6" fillId="0" borderId="0" applyNumberFormat="0" applyFill="0" applyBorder="0" applyAlignment="0">
      <alignment horizontal="center"/>
    </xf>
    <xf numFmtId="0" fontId="1" fillId="0" borderId="0" applyNumberFormat="0">
      <alignment horizontal="center"/>
    </xf>
    <xf numFmtId="0" fontId="9" fillId="0" borderId="0" applyNumberFormat="0" applyFill="0" applyBorder="0" applyAlignment="0" applyProtection="0"/>
  </cellStyleXfs>
  <cellXfs count="53">
    <xf numFmtId="0" fontId="0" fillId="0" borderId="0" xfId="0"/>
    <xf numFmtId="0" fontId="2" fillId="4" borderId="0" xfId="4" applyFont="1" applyAlignment="1">
      <alignment horizontal="left"/>
    </xf>
    <xf numFmtId="0" fontId="0" fillId="0" borderId="7" xfId="0" applyBorder="1"/>
    <xf numFmtId="0" fontId="0" fillId="0" borderId="7" xfId="0" applyBorder="1" applyAlignment="1">
      <alignment horizontal="center"/>
    </xf>
    <xf numFmtId="0" fontId="3" fillId="0" borderId="0" xfId="0" applyFont="1"/>
    <xf numFmtId="0" fontId="3" fillId="5" borderId="2" xfId="5" applyFont="1" applyBorder="1" applyAlignment="1"/>
    <xf numFmtId="0" fontId="0" fillId="0" borderId="0" xfId="0" applyAlignment="1">
      <alignment horizontal="center"/>
    </xf>
    <xf numFmtId="0" fontId="3" fillId="0" borderId="3" xfId="0" applyFont="1" applyBorder="1"/>
    <xf numFmtId="0" fontId="0" fillId="3" borderId="6" xfId="0" applyFill="1" applyBorder="1"/>
    <xf numFmtId="0" fontId="0" fillId="3" borderId="7" xfId="0" applyFill="1" applyBorder="1"/>
    <xf numFmtId="0" fontId="0" fillId="3" borderId="8" xfId="0" applyFill="1" applyBorder="1"/>
    <xf numFmtId="0" fontId="0" fillId="5" borderId="0" xfId="0" applyFill="1"/>
    <xf numFmtId="0" fontId="0" fillId="3" borderId="9" xfId="0" applyFill="1" applyBorder="1" applyAlignment="1">
      <alignment vertical="center"/>
    </xf>
    <xf numFmtId="0" fontId="0" fillId="3" borderId="10" xfId="0" applyFill="1" applyBorder="1" applyAlignment="1">
      <alignment vertical="center"/>
    </xf>
    <xf numFmtId="0" fontId="0" fillId="5" borderId="0" xfId="0" applyFill="1" applyAlignment="1">
      <alignment vertical="center"/>
    </xf>
    <xf numFmtId="0" fontId="0" fillId="3" borderId="9" xfId="0" applyFill="1" applyBorder="1"/>
    <xf numFmtId="0" fontId="0" fillId="3" borderId="0" xfId="0" applyFill="1"/>
    <xf numFmtId="0" fontId="0" fillId="3" borderId="10" xfId="0" applyFill="1" applyBorder="1"/>
    <xf numFmtId="164" fontId="3" fillId="5" borderId="0" xfId="0" applyNumberFormat="1" applyFont="1" applyFill="1" applyAlignment="1">
      <alignment horizontal="center" vertical="center"/>
    </xf>
    <xf numFmtId="14" fontId="0" fillId="3" borderId="0" xfId="0" applyNumberFormat="1" applyFill="1"/>
    <xf numFmtId="0" fontId="8" fillId="3" borderId="0" xfId="4" applyFont="1" applyFill="1" applyAlignment="1">
      <alignment horizontal="centerContinuous" vertical="center"/>
    </xf>
    <xf numFmtId="0" fontId="5" fillId="3" borderId="0" xfId="4" applyFont="1" applyFill="1" applyAlignment="1">
      <alignment horizontal="centerContinuous" vertical="center"/>
    </xf>
    <xf numFmtId="0" fontId="5" fillId="3" borderId="0" xfId="4" quotePrefix="1" applyFont="1" applyFill="1" applyAlignment="1">
      <alignment horizontal="centerContinuous" vertical="center"/>
    </xf>
    <xf numFmtId="0" fontId="0" fillId="3" borderId="0" xfId="0" applyFill="1" applyAlignment="1">
      <alignment vertical="center" wrapText="1"/>
    </xf>
    <xf numFmtId="0" fontId="0" fillId="3" borderId="11" xfId="0" applyFill="1" applyBorder="1"/>
    <xf numFmtId="0" fontId="0" fillId="3" borderId="2" xfId="0" applyFill="1" applyBorder="1"/>
    <xf numFmtId="0" fontId="0" fillId="3" borderId="12" xfId="0" applyFill="1" applyBorder="1"/>
    <xf numFmtId="0" fontId="10" fillId="4" borderId="0" xfId="4" applyFont="1" applyAlignment="1">
      <alignment horizontal="left"/>
    </xf>
    <xf numFmtId="0" fontId="0" fillId="5" borderId="2" xfId="0" applyFill="1" applyBorder="1"/>
    <xf numFmtId="0" fontId="11" fillId="5" borderId="2" xfId="0" applyFont="1" applyFill="1" applyBorder="1"/>
    <xf numFmtId="0" fontId="2" fillId="5" borderId="0" xfId="4" applyFont="1" applyFill="1" applyAlignment="1">
      <alignment horizontal="left"/>
    </xf>
    <xf numFmtId="0" fontId="5" fillId="5" borderId="0" xfId="4" applyFont="1" applyFill="1" applyAlignment="1">
      <alignment horizontal="left"/>
    </xf>
    <xf numFmtId="0" fontId="3" fillId="0" borderId="7" xfId="0" applyFont="1" applyBorder="1"/>
    <xf numFmtId="0" fontId="3" fillId="0" borderId="5" xfId="0" applyFont="1" applyBorder="1" applyAlignment="1">
      <alignment horizontal="center"/>
    </xf>
    <xf numFmtId="0" fontId="3" fillId="5" borderId="2" xfId="5" applyFont="1" applyBorder="1" applyAlignment="1">
      <alignment horizontal="center"/>
    </xf>
    <xf numFmtId="0" fontId="0" fillId="0" borderId="4" xfId="0" applyBorder="1"/>
    <xf numFmtId="0" fontId="3" fillId="0" borderId="4" xfId="0" applyFont="1" applyBorder="1" applyAlignment="1">
      <alignment horizontal="center"/>
    </xf>
    <xf numFmtId="0" fontId="3" fillId="0" borderId="7" xfId="0" applyFont="1" applyBorder="1" applyAlignment="1">
      <alignment horizontal="center"/>
    </xf>
    <xf numFmtId="0" fontId="3" fillId="5" borderId="2" xfId="0" applyFont="1" applyFill="1" applyBorder="1" applyAlignment="1">
      <alignment horizontal="center"/>
    </xf>
    <xf numFmtId="0" fontId="12" fillId="2" borderId="13" xfId="2" applyNumberFormat="1" applyFont="1" applyBorder="1" applyAlignment="1" applyProtection="1">
      <alignment horizontal="center"/>
      <protection locked="0"/>
    </xf>
    <xf numFmtId="0" fontId="3" fillId="0" borderId="2" xfId="0" applyFont="1" applyBorder="1"/>
    <xf numFmtId="166" fontId="1" fillId="0" borderId="0" xfId="1" applyNumberFormat="1" applyFont="1" applyAlignment="1">
      <alignment horizontal="center"/>
    </xf>
    <xf numFmtId="166" fontId="0" fillId="0" borderId="0" xfId="1" applyNumberFormat="1" applyFont="1" applyAlignment="1">
      <alignment horizontal="center"/>
    </xf>
    <xf numFmtId="2" fontId="1" fillId="0" borderId="0" xfId="1" applyNumberFormat="1" applyFont="1" applyAlignment="1">
      <alignment horizontal="center"/>
    </xf>
    <xf numFmtId="2" fontId="0" fillId="0" borderId="0" xfId="0" applyNumberFormat="1" applyAlignment="1">
      <alignment horizontal="center"/>
    </xf>
    <xf numFmtId="0" fontId="3" fillId="0" borderId="2" xfId="0" applyFont="1" applyBorder="1" applyAlignment="1">
      <alignment horizontal="center"/>
    </xf>
    <xf numFmtId="165" fontId="4" fillId="2" borderId="14" xfId="2" applyNumberFormat="1" applyBorder="1" applyAlignment="1" applyProtection="1">
      <alignment horizontal="center"/>
      <protection locked="0"/>
    </xf>
    <xf numFmtId="165" fontId="4" fillId="2" borderId="1" xfId="2" applyNumberFormat="1" applyAlignment="1" applyProtection="1">
      <alignment horizontal="center"/>
      <protection locked="0"/>
    </xf>
    <xf numFmtId="0" fontId="3" fillId="0" borderId="0" xfId="0" applyFont="1" applyAlignment="1">
      <alignment horizontal="center"/>
    </xf>
    <xf numFmtId="0" fontId="7" fillId="3" borderId="0" xfId="0" applyFont="1" applyFill="1" applyAlignment="1">
      <alignment horizontal="center" vertical="center"/>
    </xf>
    <xf numFmtId="0" fontId="0" fillId="3" borderId="0" xfId="0" applyFill="1" applyAlignment="1">
      <alignment horizontal="center" vertical="center" wrapText="1"/>
    </xf>
    <xf numFmtId="0" fontId="9" fillId="5" borderId="0" xfId="9" applyFill="1" applyBorder="1" applyAlignment="1">
      <alignment horizontal="right" vertical="center"/>
    </xf>
    <xf numFmtId="0" fontId="9" fillId="5" borderId="2" xfId="9" applyFill="1" applyBorder="1" applyAlignment="1">
      <alignment horizontal="right" vertical="center"/>
    </xf>
  </cellXfs>
  <cellStyles count="10">
    <cellStyle name="Dropdown" xfId="3" xr:uid="{CE1CA9E2-4520-47AD-85F4-26D546CA0C73}"/>
    <cellStyle name="Equation" xfId="6" xr:uid="{5E7C7ADD-F133-4F6D-85FD-6CCB2889E47E}"/>
    <cellStyle name="Header Section" xfId="4" xr:uid="{A10E25FF-0F14-4CD0-A8E1-9DBEBBC0EDFA}"/>
    <cellStyle name="Hyperlink" xfId="9" builtinId="8"/>
    <cellStyle name="Model Input" xfId="2" xr:uid="{9D209834-DE88-46E7-B1E9-FA82779A70B2}"/>
    <cellStyle name="Normal" xfId="0" builtinId="0"/>
    <cellStyle name="Percent" xfId="1" builtinId="5"/>
    <cellStyle name="Sheet Tab Reference" xfId="7" xr:uid="{CE2489F9-3C37-463C-89C4-F459AC59FF8D}"/>
    <cellStyle name="Subheader Section" xfId="5" xr:uid="{053CA324-E26D-4186-853B-B95A25081C07}"/>
    <cellStyle name="Text or Formula" xfId="8" xr:uid="{0B84B7F7-F957-495F-8DD0-53286E268E72}"/>
  </cellStyles>
  <dxfs count="5">
    <dxf>
      <font>
        <color theme="0" tint="-0.24994659260841701"/>
      </font>
      <fill>
        <patternFill>
          <bgColor theme="2"/>
        </patternFill>
      </fill>
      <border>
        <left/>
        <right/>
        <top/>
        <bottom/>
      </border>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2"/>
        </patternFill>
      </fill>
      <border>
        <left/>
        <right/>
        <top/>
        <bottom/>
      </border>
    </dxf>
  </dxfs>
  <tableStyles count="0" defaultTableStyle="TableStyleMedium2" defaultPivotStyle="PivotStyleLight16"/>
  <colors>
    <mruColors>
      <color rgb="FFFDF9F1"/>
      <color rgb="FF2D2D2D"/>
      <color rgb="FFFAF9F8"/>
      <color rgb="FFDAA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10/relationships/person" Target="persons/perso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442692</xdr:colOff>
      <xdr:row>6</xdr:row>
      <xdr:rowOff>32177</xdr:rowOff>
    </xdr:from>
    <xdr:to>
      <xdr:col>6</xdr:col>
      <xdr:colOff>257456</xdr:colOff>
      <xdr:row>7</xdr:row>
      <xdr:rowOff>132562</xdr:rowOff>
    </xdr:to>
    <xdr:pic>
      <xdr:nvPicPr>
        <xdr:cNvPr id="2" name="Picture 1">
          <a:hlinkClick xmlns:r="http://schemas.openxmlformats.org/officeDocument/2006/relationships" r:id="rId1"/>
          <a:extLst>
            <a:ext uri="{FF2B5EF4-FFF2-40B4-BE49-F238E27FC236}">
              <a16:creationId xmlns:a16="http://schemas.microsoft.com/office/drawing/2014/main" id="{74448DAC-7768-46F1-97A0-08C89B0F8E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5317" y="994202"/>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9">
    <wetp:webextensionref xmlns:r="http://schemas.openxmlformats.org/officeDocument/2006/relationships" r:id="rId1"/>
  </wetp:taskpane>
</wetp:taskpanes>
</file>

<file path=xl/webextensions/webextension1.xml><?xml version="1.0" encoding="utf-8"?>
<we:webextension xmlns:we="http://schemas.microsoft.com/office/webextensions/webextension/2010/11" id="{9D4B0B9B-F8AE-4891-BF21-9B65E71DEDAA}">
  <we:reference id="wa200002252" version="1.0.0.3" store="en-US" storeType="OMEX"/>
  <we:alternateReferences>
    <we:reference id="wa200002252" version="1.0.0.3"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_xldudf_WISE</we:customFunctionIds>
        <we:customFunctionIds>_xldudf_WISEPRICE</we:customFunctionIds>
        <we:customFunctionIds>_xldudf_WISEFUNDS</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tablebrea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FC75-8F5E-44A7-8981-E51670AECE8D}">
  <dimension ref="B2:J23"/>
  <sheetViews>
    <sheetView tabSelected="1" workbookViewId="0">
      <selection activeCell="C3" sqref="C3:I3"/>
    </sheetView>
  </sheetViews>
  <sheetFormatPr defaultColWidth="9" defaultRowHeight="14" x14ac:dyDescent="0.35"/>
  <cols>
    <col min="1" max="1" width="2.58203125" style="11" customWidth="1"/>
    <col min="2" max="2" width="4.58203125" style="11" customWidth="1"/>
    <col min="3" max="3" width="9" style="11"/>
    <col min="4" max="4" width="9.33203125" style="11" bestFit="1" customWidth="1"/>
    <col min="5" max="5" width="9.33203125" style="11" customWidth="1"/>
    <col min="6" max="9" width="9" style="11"/>
    <col min="10" max="10" width="4.58203125" style="11" customWidth="1"/>
    <col min="11" max="16384" width="9" style="11"/>
  </cols>
  <sheetData>
    <row r="2" spans="2:10" x14ac:dyDescent="0.35">
      <c r="B2" s="8"/>
      <c r="C2" s="9"/>
      <c r="D2" s="9"/>
      <c r="E2" s="9"/>
      <c r="F2" s="9"/>
      <c r="G2" s="9"/>
      <c r="H2" s="9"/>
      <c r="I2" s="9"/>
      <c r="J2" s="10"/>
    </row>
    <row r="3" spans="2:10" s="14" customFormat="1" ht="22" x14ac:dyDescent="0.35">
      <c r="B3" s="12"/>
      <c r="C3" s="49" t="s">
        <v>4</v>
      </c>
      <c r="D3" s="49"/>
      <c r="E3" s="49"/>
      <c r="F3" s="49"/>
      <c r="G3" s="49"/>
      <c r="H3" s="49"/>
      <c r="I3" s="49"/>
      <c r="J3" s="13"/>
    </row>
    <row r="4" spans="2:10" ht="4" customHeight="1" x14ac:dyDescent="0.35">
      <c r="B4" s="15"/>
      <c r="C4" s="16"/>
      <c r="D4" s="16"/>
      <c r="E4" s="16"/>
      <c r="F4" s="16"/>
      <c r="G4" s="16"/>
      <c r="H4" s="16"/>
      <c r="I4" s="16"/>
      <c r="J4" s="17"/>
    </row>
    <row r="5" spans="2:10" x14ac:dyDescent="0.35">
      <c r="B5" s="15"/>
      <c r="C5" s="16"/>
      <c r="D5" s="16"/>
      <c r="E5" s="16"/>
      <c r="F5" s="18" t="s">
        <v>0</v>
      </c>
      <c r="G5" s="16"/>
      <c r="H5" s="16"/>
      <c r="I5" s="16"/>
      <c r="J5" s="17"/>
    </row>
    <row r="6" spans="2:10" ht="8.15" customHeight="1" x14ac:dyDescent="0.35">
      <c r="B6" s="15"/>
      <c r="C6" s="16"/>
      <c r="D6" s="16"/>
      <c r="E6" s="16"/>
      <c r="F6" s="16"/>
      <c r="G6" s="16"/>
      <c r="H6" s="16"/>
      <c r="I6" s="16"/>
      <c r="J6" s="17"/>
    </row>
    <row r="7" spans="2:10" x14ac:dyDescent="0.35">
      <c r="B7" s="15"/>
      <c r="C7" s="16"/>
      <c r="D7" s="16"/>
      <c r="E7" s="16"/>
      <c r="F7" s="16"/>
      <c r="G7" s="16"/>
      <c r="H7" s="16"/>
      <c r="I7" s="16"/>
      <c r="J7" s="17"/>
    </row>
    <row r="8" spans="2:10" x14ac:dyDescent="0.35">
      <c r="B8" s="15"/>
      <c r="C8" s="16"/>
      <c r="D8" s="16"/>
      <c r="E8" s="16"/>
      <c r="F8" s="16"/>
      <c r="G8" s="16"/>
      <c r="H8" s="16"/>
      <c r="I8" s="16"/>
      <c r="J8" s="17"/>
    </row>
    <row r="9" spans="2:10" ht="8.15" customHeight="1" x14ac:dyDescent="0.35">
      <c r="B9" s="15"/>
      <c r="C9" s="16"/>
      <c r="D9" s="16"/>
      <c r="E9" s="16"/>
      <c r="F9" s="16"/>
      <c r="G9" s="16"/>
      <c r="H9" s="16"/>
      <c r="I9" s="16"/>
      <c r="J9" s="17"/>
    </row>
    <row r="10" spans="2:10" ht="17" x14ac:dyDescent="0.35">
      <c r="B10" s="15"/>
      <c r="C10" s="19"/>
      <c r="D10" s="19"/>
      <c r="E10" s="19"/>
      <c r="F10" s="20" t="s">
        <v>1</v>
      </c>
      <c r="G10" s="16"/>
      <c r="H10" s="16"/>
      <c r="I10" s="16"/>
      <c r="J10" s="17"/>
    </row>
    <row r="11" spans="2:10" x14ac:dyDescent="0.35">
      <c r="B11" s="15"/>
      <c r="C11" s="16"/>
      <c r="D11" s="16"/>
      <c r="E11" s="16"/>
      <c r="F11" s="21" t="str">
        <f ca="1">CONCATENATE("Copyright ","@",YEAR(TODAY())," StableBread")</f>
        <v>Copyright @2024 StableBread</v>
      </c>
      <c r="G11" s="16"/>
      <c r="H11" s="16"/>
      <c r="I11" s="16"/>
      <c r="J11" s="17"/>
    </row>
    <row r="12" spans="2:10" x14ac:dyDescent="0.35">
      <c r="B12" s="15"/>
      <c r="C12" s="16"/>
      <c r="D12" s="16"/>
      <c r="E12" s="16"/>
      <c r="F12" s="22" t="s">
        <v>2</v>
      </c>
      <c r="G12" s="16"/>
      <c r="H12" s="16"/>
      <c r="I12" s="16"/>
      <c r="J12" s="17"/>
    </row>
    <row r="13" spans="2:10" x14ac:dyDescent="0.35">
      <c r="B13" s="15"/>
      <c r="C13" s="16"/>
      <c r="D13" s="16"/>
      <c r="E13" s="16"/>
      <c r="F13" s="16"/>
      <c r="G13" s="16"/>
      <c r="H13" s="16"/>
      <c r="I13" s="16"/>
      <c r="J13" s="17"/>
    </row>
    <row r="14" spans="2:10" ht="13.5" customHeight="1" x14ac:dyDescent="0.35">
      <c r="B14" s="15"/>
      <c r="C14" s="50" t="s">
        <v>3</v>
      </c>
      <c r="D14" s="50"/>
      <c r="E14" s="50"/>
      <c r="F14" s="50"/>
      <c r="G14" s="50"/>
      <c r="H14" s="50"/>
      <c r="I14" s="50"/>
      <c r="J14" s="17"/>
    </row>
    <row r="15" spans="2:10" x14ac:dyDescent="0.35">
      <c r="B15" s="15"/>
      <c r="C15" s="50"/>
      <c r="D15" s="50"/>
      <c r="E15" s="50"/>
      <c r="F15" s="50"/>
      <c r="G15" s="50"/>
      <c r="H15" s="50"/>
      <c r="I15" s="50"/>
      <c r="J15" s="17"/>
    </row>
    <row r="16" spans="2:10" x14ac:dyDescent="0.35">
      <c r="B16" s="15"/>
      <c r="C16" s="50"/>
      <c r="D16" s="50"/>
      <c r="E16" s="50"/>
      <c r="F16" s="50"/>
      <c r="G16" s="50"/>
      <c r="H16" s="50"/>
      <c r="I16" s="50"/>
      <c r="J16" s="17"/>
    </row>
    <row r="17" spans="2:10" x14ac:dyDescent="0.35">
      <c r="B17" s="15"/>
      <c r="C17" s="50"/>
      <c r="D17" s="50"/>
      <c r="E17" s="50"/>
      <c r="F17" s="50"/>
      <c r="G17" s="50"/>
      <c r="H17" s="50"/>
      <c r="I17" s="50"/>
      <c r="J17" s="17"/>
    </row>
    <row r="18" spans="2:10" x14ac:dyDescent="0.35">
      <c r="B18" s="15"/>
      <c r="C18" s="50"/>
      <c r="D18" s="50"/>
      <c r="E18" s="50"/>
      <c r="F18" s="50"/>
      <c r="G18" s="50"/>
      <c r="H18" s="50"/>
      <c r="I18" s="50"/>
      <c r="J18" s="17"/>
    </row>
    <row r="19" spans="2:10" x14ac:dyDescent="0.35">
      <c r="B19" s="15"/>
      <c r="C19" s="50"/>
      <c r="D19" s="50"/>
      <c r="E19" s="50"/>
      <c r="F19" s="50"/>
      <c r="G19" s="50"/>
      <c r="H19" s="50"/>
      <c r="I19" s="50"/>
      <c r="J19" s="17"/>
    </row>
    <row r="20" spans="2:10" x14ac:dyDescent="0.35">
      <c r="B20" s="15"/>
      <c r="C20" s="50"/>
      <c r="D20" s="50"/>
      <c r="E20" s="50"/>
      <c r="F20" s="50"/>
      <c r="G20" s="50"/>
      <c r="H20" s="50"/>
      <c r="I20" s="50"/>
      <c r="J20" s="17"/>
    </row>
    <row r="21" spans="2:10" x14ac:dyDescent="0.35">
      <c r="B21" s="15"/>
      <c r="C21" s="50"/>
      <c r="D21" s="50"/>
      <c r="E21" s="50"/>
      <c r="F21" s="50"/>
      <c r="G21" s="50"/>
      <c r="H21" s="50"/>
      <c r="I21" s="50"/>
      <c r="J21" s="17"/>
    </row>
    <row r="22" spans="2:10" x14ac:dyDescent="0.35">
      <c r="B22" s="15"/>
      <c r="C22" s="23"/>
      <c r="D22" s="23"/>
      <c r="E22" s="23"/>
      <c r="F22" s="23"/>
      <c r="G22" s="23"/>
      <c r="H22" s="23"/>
      <c r="I22" s="23"/>
      <c r="J22" s="17"/>
    </row>
    <row r="23" spans="2:10" ht="8.15" customHeight="1" x14ac:dyDescent="0.35">
      <c r="B23" s="24"/>
      <c r="C23" s="25"/>
      <c r="D23" s="25"/>
      <c r="E23" s="25"/>
      <c r="F23" s="25"/>
      <c r="G23" s="25"/>
      <c r="H23" s="25"/>
      <c r="I23" s="25"/>
      <c r="J23" s="26"/>
    </row>
  </sheetData>
  <sheetProtection algorithmName="SHA-512" hashValue="6fX49fHfbw29ah9OflwQcIhxaEpG7rui9sbEtiA59sF2/OEdJXsL+hEkFkU73VLrXEgopk9ZGW1RWK6VuWyaRA==" saltValue="iyiLNe04UD/fCK8l2y07vQ=="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6E9F-56FB-45CB-81E5-5BC1E5C788FE}">
  <dimension ref="B2:M56"/>
  <sheetViews>
    <sheetView showGridLines="0" zoomScaleNormal="100" workbookViewId="0">
      <selection activeCell="G9" sqref="G9"/>
    </sheetView>
  </sheetViews>
  <sheetFormatPr defaultRowHeight="14" x14ac:dyDescent="0.35"/>
  <cols>
    <col min="1" max="1" width="2.58203125" customWidth="1"/>
    <col min="2" max="2" width="36.58203125" customWidth="1"/>
    <col min="3" max="3" width="2.58203125" customWidth="1"/>
    <col min="4" max="7" width="12.58203125" customWidth="1"/>
    <col min="8" max="8" width="2.58203125" customWidth="1"/>
  </cols>
  <sheetData>
    <row r="2" spans="2:13" ht="19.5" x14ac:dyDescent="0.5">
      <c r="B2" s="27" t="s">
        <v>19</v>
      </c>
      <c r="C2" s="1"/>
      <c r="D2" s="1"/>
      <c r="E2" s="1"/>
      <c r="F2" s="1"/>
      <c r="G2" s="1"/>
    </row>
    <row r="3" spans="2:13" x14ac:dyDescent="0.35">
      <c r="B3" s="31" t="s">
        <v>41</v>
      </c>
      <c r="C3" s="30"/>
      <c r="D3" s="30"/>
      <c r="E3" s="30"/>
      <c r="F3" s="51" t="e" vm="1">
        <v>#VALUE!</v>
      </c>
      <c r="G3" s="51"/>
    </row>
    <row r="4" spans="2:13" x14ac:dyDescent="0.35">
      <c r="B4" s="29" t="s">
        <v>43</v>
      </c>
      <c r="C4" s="28"/>
      <c r="D4" s="28"/>
      <c r="E4" s="28"/>
      <c r="F4" s="52"/>
      <c r="G4" s="52"/>
    </row>
    <row r="6" spans="2:13" x14ac:dyDescent="0.35">
      <c r="B6" s="5" t="s">
        <v>18</v>
      </c>
      <c r="C6" s="5"/>
      <c r="D6" s="38">
        <f t="shared" ref="D6:E6" si="0">E6-1</f>
        <v>2021</v>
      </c>
      <c r="E6" s="38">
        <f t="shared" si="0"/>
        <v>2022</v>
      </c>
      <c r="F6" s="38">
        <f>G6-1</f>
        <v>2023</v>
      </c>
      <c r="G6" s="39">
        <v>2024</v>
      </c>
    </row>
    <row r="7" spans="2:13" x14ac:dyDescent="0.35">
      <c r="D7" s="6"/>
      <c r="E7" s="6"/>
      <c r="F7" s="6"/>
      <c r="G7" s="6"/>
    </row>
    <row r="8" spans="2:13" s="4" customFormat="1" x14ac:dyDescent="0.35">
      <c r="B8" s="40" t="s">
        <v>35</v>
      </c>
      <c r="C8" s="40"/>
      <c r="D8" s="45">
        <f t="shared" ref="D8:F8" si="1">D$6</f>
        <v>2021</v>
      </c>
      <c r="E8" s="45">
        <f t="shared" si="1"/>
        <v>2022</v>
      </c>
      <c r="F8" s="45">
        <f t="shared" si="1"/>
        <v>2023</v>
      </c>
      <c r="G8" s="45">
        <f>G$6</f>
        <v>2024</v>
      </c>
      <c r="H8"/>
      <c r="I8"/>
      <c r="J8"/>
      <c r="K8"/>
      <c r="L8"/>
      <c r="M8"/>
    </row>
    <row r="9" spans="2:13" x14ac:dyDescent="0.35">
      <c r="B9" t="s">
        <v>13</v>
      </c>
      <c r="D9" s="46">
        <v>89597</v>
      </c>
      <c r="E9" s="46">
        <v>96250</v>
      </c>
      <c r="F9" s="46">
        <v>97059</v>
      </c>
      <c r="G9" s="46">
        <v>86377</v>
      </c>
    </row>
    <row r="10" spans="2:13" x14ac:dyDescent="0.35">
      <c r="B10" t="s">
        <v>14</v>
      </c>
      <c r="D10" s="47">
        <v>29572</v>
      </c>
      <c r="E10" s="47">
        <v>32056</v>
      </c>
      <c r="F10" s="47">
        <v>32257</v>
      </c>
      <c r="G10" s="47">
        <v>28844</v>
      </c>
    </row>
    <row r="11" spans="2:13" x14ac:dyDescent="0.35">
      <c r="B11" t="s">
        <v>5</v>
      </c>
      <c r="C11" s="4"/>
      <c r="D11" s="47">
        <v>5835</v>
      </c>
      <c r="E11" s="47">
        <v>8442</v>
      </c>
      <c r="F11" s="47">
        <v>6437</v>
      </c>
      <c r="G11" s="47">
        <v>7726</v>
      </c>
    </row>
    <row r="12" spans="2:13" x14ac:dyDescent="0.35">
      <c r="D12" s="6"/>
      <c r="E12" s="6"/>
      <c r="F12" s="6"/>
      <c r="G12" s="6"/>
    </row>
    <row r="13" spans="2:13" x14ac:dyDescent="0.35">
      <c r="B13" s="40" t="s">
        <v>36</v>
      </c>
      <c r="C13" s="40"/>
      <c r="D13" s="45">
        <f t="shared" ref="D13:F13" si="2">D$6</f>
        <v>2021</v>
      </c>
      <c r="E13" s="45">
        <f t="shared" si="2"/>
        <v>2022</v>
      </c>
      <c r="F13" s="45">
        <f t="shared" si="2"/>
        <v>2023</v>
      </c>
      <c r="G13" s="45">
        <f>G$6</f>
        <v>2024</v>
      </c>
    </row>
    <row r="14" spans="2:13" s="4" customFormat="1" x14ac:dyDescent="0.35">
      <c r="B14" t="s">
        <v>10</v>
      </c>
      <c r="C14"/>
      <c r="D14" s="47">
        <v>22326</v>
      </c>
      <c r="E14" s="47">
        <v>20060</v>
      </c>
      <c r="F14" s="47">
        <v>21442</v>
      </c>
      <c r="G14" s="47">
        <v>19071</v>
      </c>
      <c r="H14"/>
      <c r="I14"/>
      <c r="J14"/>
      <c r="K14"/>
      <c r="L14"/>
      <c r="M14"/>
    </row>
    <row r="15" spans="2:13" x14ac:dyDescent="0.35">
      <c r="B15" t="s">
        <v>6</v>
      </c>
      <c r="D15" s="47">
        <v>46735</v>
      </c>
      <c r="E15" s="47">
        <v>44640</v>
      </c>
      <c r="F15" s="47">
        <v>43708</v>
      </c>
      <c r="G15" s="47">
        <v>41795</v>
      </c>
    </row>
    <row r="16" spans="2:13" s="4" customFormat="1" x14ac:dyDescent="0.35">
      <c r="B16" t="s">
        <v>11</v>
      </c>
      <c r="C16"/>
      <c r="D16" s="47">
        <v>18730</v>
      </c>
      <c r="E16" s="47">
        <v>19668</v>
      </c>
      <c r="F16" s="47">
        <v>19511</v>
      </c>
      <c r="G16" s="47">
        <v>15568</v>
      </c>
      <c r="H16"/>
      <c r="I16"/>
      <c r="J16"/>
      <c r="K16"/>
      <c r="L16"/>
      <c r="M16"/>
    </row>
    <row r="17" spans="2:13" x14ac:dyDescent="0.35">
      <c r="B17" t="s">
        <v>9</v>
      </c>
      <c r="D17" s="47">
        <v>20668</v>
      </c>
      <c r="E17" s="47">
        <v>23859</v>
      </c>
      <c r="F17" s="47">
        <v>32876</v>
      </c>
      <c r="G17" s="47">
        <v>35384</v>
      </c>
    </row>
    <row r="18" spans="2:13" x14ac:dyDescent="0.35">
      <c r="D18" s="6"/>
      <c r="E18" s="6"/>
      <c r="F18" s="6"/>
      <c r="G18" s="6"/>
    </row>
    <row r="19" spans="2:13" s="4" customFormat="1" x14ac:dyDescent="0.35">
      <c r="B19" s="40" t="s">
        <v>37</v>
      </c>
      <c r="C19" s="40"/>
      <c r="D19" s="45">
        <f t="shared" ref="D19:F19" si="3">D$6</f>
        <v>2021</v>
      </c>
      <c r="E19" s="45">
        <f t="shared" si="3"/>
        <v>2022</v>
      </c>
      <c r="F19" s="45">
        <f t="shared" si="3"/>
        <v>2023</v>
      </c>
      <c r="G19" s="45">
        <f>G$6</f>
        <v>2024</v>
      </c>
      <c r="H19"/>
      <c r="I19"/>
      <c r="J19"/>
      <c r="K19"/>
      <c r="L19"/>
      <c r="M19"/>
    </row>
    <row r="20" spans="2:13" x14ac:dyDescent="0.35">
      <c r="B20" t="s">
        <v>8</v>
      </c>
      <c r="C20" s="4"/>
      <c r="D20" s="47">
        <v>11049</v>
      </c>
      <c r="E20" s="47">
        <v>10113</v>
      </c>
      <c r="F20" s="47">
        <v>8589</v>
      </c>
      <c r="G20" s="47">
        <v>8140</v>
      </c>
    </row>
    <row r="21" spans="2:13" x14ac:dyDescent="0.35">
      <c r="B21" t="s">
        <v>40</v>
      </c>
      <c r="C21" s="4"/>
      <c r="D21" s="47">
        <v>0</v>
      </c>
      <c r="E21" s="47">
        <v>0</v>
      </c>
      <c r="F21" s="47">
        <v>0</v>
      </c>
      <c r="G21" s="47">
        <v>0</v>
      </c>
    </row>
    <row r="22" spans="2:13" s="4" customFormat="1" x14ac:dyDescent="0.35">
      <c r="D22" s="48"/>
      <c r="E22" s="48"/>
      <c r="F22" s="48"/>
      <c r="G22" s="48"/>
      <c r="H22"/>
      <c r="I22"/>
      <c r="J22"/>
      <c r="K22"/>
      <c r="L22"/>
      <c r="M22"/>
    </row>
    <row r="23" spans="2:13" x14ac:dyDescent="0.35">
      <c r="B23" s="40" t="s">
        <v>38</v>
      </c>
      <c r="C23" s="40"/>
      <c r="D23" s="45">
        <f t="shared" ref="D23:F23" si="4">D$6</f>
        <v>2021</v>
      </c>
      <c r="E23" s="45">
        <f t="shared" si="4"/>
        <v>2022</v>
      </c>
      <c r="F23" s="45">
        <f t="shared" si="4"/>
        <v>2023</v>
      </c>
      <c r="G23" s="45">
        <f>G$6</f>
        <v>2024</v>
      </c>
    </row>
    <row r="24" spans="2:13" x14ac:dyDescent="0.35">
      <c r="B24" t="s">
        <v>7</v>
      </c>
      <c r="D24" s="41">
        <f>IFERROR(D11/D15,"N/A")</f>
        <v>0.12485289397667701</v>
      </c>
      <c r="E24" s="41">
        <f>IFERROR(E11/E15,"N/A")</f>
        <v>0.18911290322580646</v>
      </c>
      <c r="F24" s="41">
        <f>IFERROR(F11/F15,"N/A")</f>
        <v>0.14727281046947927</v>
      </c>
      <c r="G24" s="41">
        <f>IFERROR(G11/G15,"N/A")</f>
        <v>0.1848546476851298</v>
      </c>
    </row>
    <row r="25" spans="2:13" ht="8" customHeight="1" x14ac:dyDescent="0.35">
      <c r="D25" s="41"/>
      <c r="E25" s="41"/>
      <c r="F25" s="41"/>
      <c r="G25" s="41"/>
    </row>
    <row r="26" spans="2:13" x14ac:dyDescent="0.35">
      <c r="B26" t="s">
        <v>15</v>
      </c>
      <c r="D26" s="41">
        <f>IFERROR(D10/D9,"N/A")</f>
        <v>0.33005569382903444</v>
      </c>
      <c r="E26" s="41">
        <f>IFERROR(E10/E9,"N/A")</f>
        <v>0.33304935064935065</v>
      </c>
      <c r="F26" s="41">
        <f>IFERROR(F10/F9,"N/A")</f>
        <v>0.33234424422258624</v>
      </c>
      <c r="G26" s="41">
        <f>IFERROR(G10/G9,"N/A")</f>
        <v>0.33393148639105319</v>
      </c>
    </row>
    <row r="27" spans="2:13" ht="8" customHeight="1" x14ac:dyDescent="0.35">
      <c r="D27" s="6"/>
      <c r="E27" s="6"/>
      <c r="F27" s="6"/>
      <c r="G27" s="6"/>
    </row>
    <row r="28" spans="2:13" x14ac:dyDescent="0.35">
      <c r="B28" t="s">
        <v>42</v>
      </c>
      <c r="D28" s="42">
        <f t="shared" ref="D28:F28" si="5">IFERROR(D20/D15,"N/A")</f>
        <v>0.23641810206483363</v>
      </c>
      <c r="E28" s="42">
        <f t="shared" si="5"/>
        <v>0.22654569892473117</v>
      </c>
      <c r="F28" s="42">
        <f t="shared" si="5"/>
        <v>0.19650864830237028</v>
      </c>
      <c r="G28" s="42">
        <f>IFERROR(G20/G15,"N/A")</f>
        <v>0.19476013877258044</v>
      </c>
    </row>
    <row r="29" spans="2:13" ht="8" customHeight="1" x14ac:dyDescent="0.35">
      <c r="B29" s="4"/>
      <c r="C29" s="4"/>
      <c r="D29" s="48"/>
      <c r="E29" s="48"/>
      <c r="F29" s="48"/>
      <c r="G29" s="48"/>
    </row>
    <row r="30" spans="2:13" s="4" customFormat="1" x14ac:dyDescent="0.35">
      <c r="B30" t="s">
        <v>39</v>
      </c>
      <c r="C30"/>
      <c r="D30" s="41">
        <f>IFERROR(D17/D15,"N/A")</f>
        <v>0.44223815127848509</v>
      </c>
      <c r="E30" s="41">
        <f>IFERROR(E17/E15,"N/A")</f>
        <v>0.53447580645161286</v>
      </c>
      <c r="F30" s="41">
        <f>IFERROR(F17/F15,"N/A")</f>
        <v>0.75217351514596875</v>
      </c>
      <c r="G30" s="41">
        <f>IFERROR(G17/G15,"N/A")</f>
        <v>0.84660844598636198</v>
      </c>
      <c r="H30"/>
      <c r="I30"/>
      <c r="J30"/>
      <c r="K30"/>
      <c r="L30"/>
      <c r="M30"/>
    </row>
    <row r="31" spans="2:13" s="4" customFormat="1" ht="8" customHeight="1" x14ac:dyDescent="0.35">
      <c r="B31"/>
      <c r="C31"/>
      <c r="D31" s="6"/>
      <c r="E31" s="6"/>
      <c r="F31" s="6"/>
      <c r="G31" s="6"/>
      <c r="H31"/>
      <c r="I31"/>
      <c r="J31"/>
      <c r="K31"/>
      <c r="L31"/>
      <c r="M31"/>
    </row>
    <row r="32" spans="2:13" x14ac:dyDescent="0.35">
      <c r="B32" t="s">
        <v>12</v>
      </c>
      <c r="D32" s="43">
        <f>IFERROR(D14/D16,"N/A")</f>
        <v>1.191991457554725</v>
      </c>
      <c r="E32" s="43">
        <f>IFERROR(E14/E16,"N/A")</f>
        <v>1.0199308521456172</v>
      </c>
      <c r="F32" s="43">
        <f>IFERROR(F14/F16,"N/A")</f>
        <v>1.098969811900979</v>
      </c>
      <c r="G32" s="43">
        <f>IFERROR(G14/G16,"N/A")</f>
        <v>1.2250128468653649</v>
      </c>
    </row>
    <row r="33" spans="2:13" s="4" customFormat="1" ht="8" customHeight="1" x14ac:dyDescent="0.35">
      <c r="B33"/>
      <c r="C33"/>
      <c r="D33" s="6"/>
      <c r="E33" s="6"/>
      <c r="F33" s="6"/>
      <c r="G33" s="6"/>
      <c r="H33"/>
      <c r="I33"/>
      <c r="J33"/>
      <c r="K33"/>
      <c r="L33"/>
      <c r="M33"/>
    </row>
    <row r="34" spans="2:13" x14ac:dyDescent="0.35">
      <c r="B34" t="s">
        <v>16</v>
      </c>
      <c r="D34" s="44">
        <f>IFERROR(D9/D15,"N/A")</f>
        <v>1.9171284904247352</v>
      </c>
      <c r="E34" s="44">
        <f>IFERROR(E9/E15,"N/A")</f>
        <v>2.1561379928315412</v>
      </c>
      <c r="F34" s="44">
        <f>IFERROR(F9/F15,"N/A")</f>
        <v>2.2206232268692232</v>
      </c>
      <c r="G34" s="44">
        <f>IFERROR(G9/G15,"N/A")</f>
        <v>2.0666826175379831</v>
      </c>
    </row>
    <row r="35" spans="2:13" x14ac:dyDescent="0.35">
      <c r="D35" s="6"/>
      <c r="E35" s="6"/>
      <c r="F35" s="6"/>
      <c r="G35" s="6"/>
    </row>
    <row r="36" spans="2:13" x14ac:dyDescent="0.35">
      <c r="B36" s="5" t="s">
        <v>17</v>
      </c>
      <c r="C36" s="5"/>
      <c r="D36" s="34">
        <f>D6</f>
        <v>2021</v>
      </c>
      <c r="E36" s="34">
        <f>E6</f>
        <v>2022</v>
      </c>
      <c r="F36" s="34">
        <f>F6</f>
        <v>2023</v>
      </c>
      <c r="G36" s="34">
        <f>G6</f>
        <v>2024</v>
      </c>
    </row>
    <row r="37" spans="2:13" x14ac:dyDescent="0.35">
      <c r="D37" s="6"/>
      <c r="E37" s="6"/>
      <c r="F37" s="6"/>
      <c r="G37" s="6"/>
    </row>
    <row r="38" spans="2:13" x14ac:dyDescent="0.35">
      <c r="B38" s="4" t="s">
        <v>20</v>
      </c>
      <c r="D38" s="6"/>
      <c r="E38" s="6"/>
      <c r="F38" s="6"/>
      <c r="G38" s="6"/>
    </row>
    <row r="39" spans="2:13" x14ac:dyDescent="0.35">
      <c r="B39" t="s">
        <v>26</v>
      </c>
      <c r="D39" s="6"/>
      <c r="E39" s="6">
        <f>IF(E24&gt;0,1,0)</f>
        <v>1</v>
      </c>
      <c r="F39" s="6">
        <f>IF(F24&gt;0,1,0)</f>
        <v>1</v>
      </c>
      <c r="G39" s="6">
        <f>IF(G24&gt;0,1,0)</f>
        <v>1</v>
      </c>
    </row>
    <row r="40" spans="2:13" x14ac:dyDescent="0.35">
      <c r="B40" t="s">
        <v>27</v>
      </c>
      <c r="D40" s="6"/>
      <c r="E40" s="6">
        <f>IF(E20&gt;0,1,0)</f>
        <v>1</v>
      </c>
      <c r="F40" s="6">
        <f>IF(F20&gt;0,1,0)</f>
        <v>1</v>
      </c>
      <c r="G40" s="6">
        <f>IF(G20&gt;0,1,0)</f>
        <v>1</v>
      </c>
    </row>
    <row r="41" spans="2:13" x14ac:dyDescent="0.35">
      <c r="B41" t="s">
        <v>28</v>
      </c>
      <c r="D41" s="6"/>
      <c r="E41" s="6">
        <f>IF(E24&gt;D24,1,0)</f>
        <v>1</v>
      </c>
      <c r="F41" s="6">
        <f>IF(F24&gt;E24,1,0)</f>
        <v>0</v>
      </c>
      <c r="G41" s="6">
        <f>IF(G24&gt;F24,1,0)</f>
        <v>1</v>
      </c>
    </row>
    <row r="42" spans="2:13" x14ac:dyDescent="0.35">
      <c r="B42" t="s">
        <v>29</v>
      </c>
      <c r="D42" s="6"/>
      <c r="E42" s="6">
        <f t="shared" ref="E42:F42" si="6">IF(E28&gt;E24,1,0)</f>
        <v>1</v>
      </c>
      <c r="F42" s="6">
        <f t="shared" si="6"/>
        <v>1</v>
      </c>
      <c r="G42" s="6">
        <f>IF(G28&gt;G24,1,0)</f>
        <v>1</v>
      </c>
    </row>
    <row r="43" spans="2:13" x14ac:dyDescent="0.35">
      <c r="B43" s="32" t="s">
        <v>23</v>
      </c>
      <c r="C43" s="2"/>
      <c r="D43" s="3"/>
      <c r="E43" s="37">
        <f>SUM(E39:E42)</f>
        <v>4</v>
      </c>
      <c r="F43" s="37">
        <f t="shared" ref="F43" si="7">SUM(F39:F42)</f>
        <v>3</v>
      </c>
      <c r="G43" s="37">
        <f>SUM(G39:G42)</f>
        <v>4</v>
      </c>
    </row>
    <row r="44" spans="2:13" x14ac:dyDescent="0.35">
      <c r="D44" s="6"/>
      <c r="E44" s="6"/>
      <c r="F44" s="6"/>
      <c r="G44" s="6"/>
    </row>
    <row r="45" spans="2:13" x14ac:dyDescent="0.35">
      <c r="B45" s="4" t="s">
        <v>21</v>
      </c>
      <c r="D45" s="6"/>
      <c r="E45" s="6"/>
      <c r="F45" s="6"/>
      <c r="G45" s="6"/>
    </row>
    <row r="46" spans="2:13" x14ac:dyDescent="0.35">
      <c r="B46" t="s">
        <v>30</v>
      </c>
      <c r="D46" s="6"/>
      <c r="E46" s="6">
        <f t="shared" ref="E46:F46" si="8">IF(E30&lt;D30,1,0)</f>
        <v>0</v>
      </c>
      <c r="F46" s="6">
        <f t="shared" si="8"/>
        <v>0</v>
      </c>
      <c r="G46" s="6">
        <f>IF(G30&lt;F30,1,0)</f>
        <v>0</v>
      </c>
    </row>
    <row r="47" spans="2:13" x14ac:dyDescent="0.35">
      <c r="B47" t="s">
        <v>31</v>
      </c>
      <c r="D47" s="6"/>
      <c r="E47" s="6">
        <f t="shared" ref="E47:F47" si="9">IF(E32&gt;D32,1,0)</f>
        <v>0</v>
      </c>
      <c r="F47" s="6">
        <f t="shared" si="9"/>
        <v>1</v>
      </c>
      <c r="G47" s="6">
        <f>IF(G32&gt;F32,1,0)</f>
        <v>1</v>
      </c>
    </row>
    <row r="48" spans="2:13" x14ac:dyDescent="0.35">
      <c r="B48" t="s">
        <v>32</v>
      </c>
      <c r="D48" s="6"/>
      <c r="E48" s="6">
        <f t="shared" ref="E48:F48" si="10">IF(E21&gt;0,0,1)</f>
        <v>1</v>
      </c>
      <c r="F48" s="6">
        <f t="shared" si="10"/>
        <v>1</v>
      </c>
      <c r="G48" s="6">
        <f>IF(G21&gt;0,0,1)</f>
        <v>1</v>
      </c>
    </row>
    <row r="49" spans="2:7" x14ac:dyDescent="0.35">
      <c r="B49" s="32" t="s">
        <v>24</v>
      </c>
      <c r="C49" s="2"/>
      <c r="D49" s="3"/>
      <c r="E49" s="37">
        <f>SUM(E46:E48)</f>
        <v>1</v>
      </c>
      <c r="F49" s="37">
        <f t="shared" ref="F49:G49" si="11">SUM(F46:F48)</f>
        <v>2</v>
      </c>
      <c r="G49" s="37">
        <f t="shared" si="11"/>
        <v>2</v>
      </c>
    </row>
    <row r="50" spans="2:7" x14ac:dyDescent="0.35">
      <c r="D50" s="6"/>
      <c r="E50" s="6"/>
      <c r="F50" s="6"/>
      <c r="G50" s="6"/>
    </row>
    <row r="51" spans="2:7" x14ac:dyDescent="0.35">
      <c r="B51" s="4" t="s">
        <v>22</v>
      </c>
      <c r="D51" s="6"/>
      <c r="E51" s="6"/>
      <c r="F51" s="6"/>
      <c r="G51" s="6"/>
    </row>
    <row r="52" spans="2:7" x14ac:dyDescent="0.35">
      <c r="B52" t="s">
        <v>33</v>
      </c>
      <c r="D52" s="6"/>
      <c r="E52" s="6">
        <f t="shared" ref="E52:F52" si="12">IF(E26&gt;D26,1,0)</f>
        <v>1</v>
      </c>
      <c r="F52" s="6">
        <f t="shared" si="12"/>
        <v>0</v>
      </c>
      <c r="G52" s="6">
        <f>IF(G26&gt;F26,1,0)</f>
        <v>1</v>
      </c>
    </row>
    <row r="53" spans="2:7" x14ac:dyDescent="0.35">
      <c r="B53" t="s">
        <v>34</v>
      </c>
      <c r="D53" s="6"/>
      <c r="E53" s="6">
        <f t="shared" ref="E53:F53" si="13">IF(E34&gt;D34,1,0)</f>
        <v>1</v>
      </c>
      <c r="F53" s="6">
        <f t="shared" si="13"/>
        <v>1</v>
      </c>
      <c r="G53" s="6">
        <f>IF(G34&gt;F34,1,0)</f>
        <v>0</v>
      </c>
    </row>
    <row r="54" spans="2:7" x14ac:dyDescent="0.35">
      <c r="B54" s="32" t="s">
        <v>25</v>
      </c>
      <c r="C54" s="2"/>
      <c r="D54" s="3"/>
      <c r="E54" s="37">
        <f>SUM(E52:E53)</f>
        <v>2</v>
      </c>
      <c r="F54" s="37">
        <f t="shared" ref="F54:G54" si="14">SUM(F52:F53)</f>
        <v>1</v>
      </c>
      <c r="G54" s="37">
        <f t="shared" si="14"/>
        <v>1</v>
      </c>
    </row>
    <row r="55" spans="2:7" x14ac:dyDescent="0.35">
      <c r="D55" s="6"/>
      <c r="E55" s="6"/>
      <c r="F55" s="6"/>
      <c r="G55" s="6"/>
    </row>
    <row r="56" spans="2:7" x14ac:dyDescent="0.35">
      <c r="B56" s="7" t="s">
        <v>4</v>
      </c>
      <c r="C56" s="35"/>
      <c r="D56" s="36"/>
      <c r="E56" s="36">
        <f>SUM(E43,E49,E54)</f>
        <v>7</v>
      </c>
      <c r="F56" s="36">
        <f t="shared" ref="F56:G56" si="15">SUM(F43,F49,F54)</f>
        <v>6</v>
      </c>
      <c r="G56" s="33">
        <f t="shared" si="15"/>
        <v>7</v>
      </c>
    </row>
  </sheetData>
  <sheetProtection algorithmName="SHA-512" hashValue="XpH6z8fWaJdH3vDcW7FzqYyIlJXH5nHo31Zxn5CXhM0Acl/b3fONSRLGWHGjBIXix5opG986fEjVJM368HMuXg==" saltValue="qPX8SDXT3RJ1P8se9eCb3g==" spinCount="100000" sheet="1" objects="1" scenarios="1" selectLockedCells="1"/>
  <mergeCells count="1">
    <mergeCell ref="F3:G4"/>
  </mergeCells>
  <conditionalFormatting sqref="D9:G11 D14:G17 D20:G21">
    <cfRule type="expression" dxfId="4" priority="16">
      <formula>#REF!="FCFF"</formula>
    </cfRule>
  </conditionalFormatting>
  <conditionalFormatting sqref="E56:G56">
    <cfRule type="cellIs" dxfId="3" priority="1" operator="lessThanOrEqual">
      <formula>3</formula>
    </cfRule>
    <cfRule type="cellIs" dxfId="2" priority="2" operator="greaterThanOrEqual">
      <formula>7</formula>
    </cfRule>
    <cfRule type="cellIs" dxfId="1" priority="3" operator="between">
      <formula>3</formula>
      <formula>7</formula>
    </cfRule>
  </conditionalFormatting>
  <conditionalFormatting sqref="G6">
    <cfRule type="expression" dxfId="0" priority="15">
      <formula>#REF!="FCFF"</formula>
    </cfRule>
  </conditionalFormatting>
  <hyperlinks>
    <hyperlink ref="F3:F4" r:id="rId1" display="https://stablebread.com/" xr:uid="{9D014E19-9CBA-4F21-9C88-7D8BC0A43E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Piotroski F-Score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2023-12-21T22:28:13Z</dcterms:created>
  <dcterms:modified xsi:type="dcterms:W3CDTF">2024-04-06T21:32:50Z</dcterms:modified>
</cp:coreProperties>
</file>