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xl/webextensions/taskpanes.xml" ContentType="application/vnd.ms-office.webextensiontaskpanes+xml"/>
  <Override PartName="/xl/webextensions/webextension1.xml" ContentType="application/vnd.ms-office.webextensi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11/relationships/webextensiontaskpanes" Target="xl/webextensions/taskpanes.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https://d.docs.live.net/8d89c7297edd87de/Desktop/StableBread/Shared Excel Sheets/"/>
    </mc:Choice>
  </mc:AlternateContent>
  <xr:revisionPtr revIDLastSave="0" documentId="8_{9BF899CA-E14F-40E6-8AA3-BA9FAC5C3022}" xr6:coauthVersionLast="47" xr6:coauthVersionMax="47" xr10:uidLastSave="{00000000-0000-0000-0000-000000000000}"/>
  <workbookProtection workbookAlgorithmName="SHA-512" workbookHashValue="B1oQwIX3kj8PRE5da0ccHtV368WqOsO8QArGSX1RBJVrrhm5P2FVNEOHt1p6FupDgOHEMWNEUxxQSosE2S9GWQ==" workbookSaltValue="7Han+nJ1aqqMu/te6L7R9A==" workbookSpinCount="100000" lockStructure="1"/>
  <bookViews>
    <workbookView xWindow="31530" yWindow="45" windowWidth="26055" windowHeight="14430" xr2:uid="{7D40CBAD-6643-44C7-B309-C2B813A93F30}"/>
  </bookViews>
  <sheets>
    <sheet name="Cover" sheetId="3" r:id="rId1"/>
    <sheet name="CRM - Weighted YTM" sheetId="1" r:id="rId2"/>
  </sheets>
  <externalReferences>
    <externalReference r:id="rId3"/>
    <externalReference r:id="rId4"/>
  </externalReferences>
  <definedNames>
    <definedName name="HModel_AnnualDPS">OFFSET('[1]DDMs | Models'!$AF$312,1,0,COUNTA('[1]DDMs | Models'!$AE$313:$AE$332),1)</definedName>
    <definedName name="HModel_CalendarYear">OFFSET('[1]DDMs | Models'!$AE$312,1,0,COUNTA('[1]DDMs | Models'!$AE$313:$AE$332),1)</definedName>
    <definedName name="HModel_DPSEPSGrowthRate">OFFSET('[1]DDMs | Models'!$AG$312,1,0,COUNTA('[1]DDMs | Models'!$AE$313:$AE$332),1)</definedName>
    <definedName name="ThreeSDDM_AnnualDPS">OFFSET('[1]DDMs | Models'!$AF$426,1,0,COUNTA('[1]DDMs | Models'!$AE$427:$AE$456),1)</definedName>
    <definedName name="ThreeSDDM_CalendarYear">OFFSET('[1]DDMs | Models'!$AE$426,1,0,COUNTA('[1]DDMs | Models'!$AE$427:$AE$456),1)</definedName>
    <definedName name="ThreeSDDM_DiscountRate">OFFSET('[1]DDMs | Models'!$AI$426,1,0,COUNTA('[1]DDMs | Models'!$AE$427:$AE$456),1)</definedName>
    <definedName name="ThreeSDDM_DPR">OFFSET('[1]DDMs | Models'!$AH$426,1,0,COUNTA('[1]DDMs | Models'!$AE$427:$AE$456),1)</definedName>
    <definedName name="ThreeSDDM_DPSEPSGrowthRate">OFFSET('[1]DDMs | Models'!$AG$426,1,0,COUNTA('[1]DDMs | Models'!$AE$427:$AE$456),1)</definedName>
    <definedName name="TwoSDDM_AnnualDPS">OFFSET('[1]DDMs | Models'!$AF$206,1,0,COUNTA('[1]DDMs | Models'!$AE$207:$AE$226),1)</definedName>
    <definedName name="TwoSDDM_CalendarYear">OFFSET('[1]DDMs | Models'!$AE$206,1,0,COUNTA('[1]DDMs | Models'!$AE$207:$AE$226),1)</definedName>
    <definedName name="TwoSDDM_DPSEPSGrowthRate">OFFSET('[1]DDMs | Models'!$AG$206,1,0,COUNTA('[1]DDMs | Models'!$AE$207:$AE$226),1)</definedName>
    <definedName name="Valid_Years">#REF!</definedName>
  </definedNames>
  <calcPr calcId="191029"/>
  <fileRecoveryPr repair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1" i="3" l="1"/>
  <c r="C13" i="1" l="1"/>
  <c r="E11" i="1"/>
  <c r="E6" i="1"/>
  <c r="E10" i="1"/>
  <c r="E12" i="1"/>
  <c r="E7" i="1"/>
  <c r="E8" i="1"/>
  <c r="E9" i="1"/>
  <c r="I6" i="1" l="1"/>
  <c r="J6" i="1" s="1"/>
  <c r="I8" i="1"/>
  <c r="J8" i="1" s="1"/>
  <c r="I9" i="1"/>
  <c r="J9" i="1" s="1"/>
  <c r="I10" i="1"/>
  <c r="J10" i="1" s="1"/>
  <c r="I11" i="1"/>
  <c r="J11" i="1" s="1"/>
  <c r="I12" i="1"/>
  <c r="J12" i="1" s="1"/>
  <c r="I7" i="1"/>
  <c r="J7" i="1" s="1"/>
  <c r="J13" i="1" l="1"/>
  <c r="D15" i="1" s="1"/>
</calcChain>
</file>

<file path=xl/sharedStrings.xml><?xml version="1.0" encoding="utf-8"?>
<sst xmlns="http://schemas.openxmlformats.org/spreadsheetml/2006/main" count="24" uniqueCount="23">
  <si>
    <t>Symbol</t>
  </si>
  <si>
    <t>Coupon Rate</t>
  </si>
  <si>
    <t>Maturity Date</t>
  </si>
  <si>
    <t>Latest Sale Price</t>
  </si>
  <si>
    <t>CRM5214234</t>
  </si>
  <si>
    <t>CRM4619522</t>
  </si>
  <si>
    <t>CRM5214228</t>
  </si>
  <si>
    <t>CRM5214231</t>
  </si>
  <si>
    <t>CRM5214229</t>
  </si>
  <si>
    <t>CRM5214232</t>
  </si>
  <si>
    <t>CRM5214233</t>
  </si>
  <si>
    <t>Outstanding Principal (Jan 31, 2023)</t>
  </si>
  <si>
    <t>Date of Issuance</t>
  </si>
  <si>
    <t>Coupons Per Year</t>
  </si>
  <si>
    <t>Yield to Maturity</t>
  </si>
  <si>
    <t>Weighted YTM</t>
  </si>
  <si>
    <t xml:space="preserve">The provided information by StableBread and its affiliates is for informational purposes and not an offer to buy or sell securities. Opinions may change, and accuracy isn't guaranteed, especially from third-party sources. StableBread, its associates, or clients might have interests in discussed securities. StableBread isn't liable for any damages arising from the use of its tools. Third-party references are based on reliable sources, but accuracy isn't guaranteed. Our comments are opinions and rely on credible sources.
</t>
  </si>
  <si>
    <t>All Rights Reserved</t>
  </si>
  <si>
    <t>DISCLAIMER</t>
  </si>
  <si>
    <t>V. 1.0</t>
  </si>
  <si>
    <t>($ in millions)</t>
  </si>
  <si>
    <t>WEIGHTED YIELD TO MATURITY (YTM)</t>
  </si>
  <si>
    <t>Weighted Yield to Maturity (YTM) Model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</si>
</sst>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8" formatCode="_(&quot;$&quot;* #,##0_);_(&quot;$&quot;* \(#,##0\);_(&quot;$&quot;* &quot;-&quot;??_);_(@_)"/>
    <numFmt numFmtId="175" formatCode="0.0"/>
  </numFmts>
  <fonts count="10" x14ac:knownFonts="1">
    <font>
      <sz val="11"/>
      <color theme="1"/>
      <name val="Calibri"/>
      <family val="2"/>
      <scheme val="minor"/>
    </font>
    <font>
      <sz val="10"/>
      <color theme="1"/>
      <name val="karla"/>
      <family val="2"/>
    </font>
    <font>
      <sz val="11"/>
      <color theme="1"/>
      <name val="Calibri"/>
      <family val="2"/>
      <scheme val="minor"/>
    </font>
    <font>
      <b/>
      <sz val="10"/>
      <color theme="0"/>
      <name val="karla"/>
      <family val="2"/>
    </font>
    <font>
      <b/>
      <sz val="10"/>
      <color theme="1"/>
      <name val="karla"/>
      <family val="2"/>
    </font>
    <font>
      <sz val="10"/>
      <color rgb="FF363BE3"/>
      <name val="karla"/>
      <family val="2"/>
    </font>
    <font>
      <b/>
      <sz val="16"/>
      <color theme="0"/>
      <name val="karla"/>
      <family val="2"/>
    </font>
    <font>
      <b/>
      <sz val="10"/>
      <name val="Karla"/>
      <family val="2"/>
    </font>
    <font>
      <b/>
      <sz val="12"/>
      <name val="Karla"/>
      <family val="2"/>
    </font>
    <font>
      <b/>
      <sz val="16"/>
      <color theme="1"/>
      <name val="karla"/>
      <family val="2"/>
    </font>
  </fonts>
  <fills count="6">
    <fill>
      <patternFill patternType="none"/>
    </fill>
    <fill>
      <patternFill patternType="gray125"/>
    </fill>
    <fill>
      <patternFill patternType="solid">
        <fgColor rgb="FFFFFCCA"/>
        <bgColor indexed="64"/>
      </patternFill>
    </fill>
    <fill>
      <patternFill patternType="solid">
        <fgColor rgb="FFFDF9F1"/>
        <bgColor indexed="64"/>
      </patternFill>
    </fill>
    <fill>
      <patternFill patternType="solid">
        <fgColor rgb="FFDAA520"/>
        <bgColor indexed="64"/>
      </patternFill>
    </fill>
    <fill>
      <patternFill patternType="solid">
        <fgColor rgb="FFFAF9F8"/>
        <bgColor indexed="64"/>
      </patternFill>
    </fill>
  </fills>
  <borders count="13">
    <border>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rgb="FFDAA520"/>
      </left>
      <right style="thin">
        <color rgb="FFDAA520"/>
      </right>
      <top style="thin">
        <color rgb="FFDAA520"/>
      </top>
      <bottom style="thin">
        <color rgb="FFDAA520"/>
      </bottom>
      <diagonal/>
    </border>
    <border>
      <left/>
      <right/>
      <top/>
      <bottom style="thin">
        <color indexed="64"/>
      </bottom>
      <diagonal/>
    </border>
    <border>
      <left/>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s>
  <cellStyleXfs count="6">
    <xf numFmtId="0" fontId="0" fillId="0" borderId="0"/>
    <xf numFmtId="9" fontId="2" fillId="0" borderId="0" applyFont="0" applyFill="0" applyBorder="0" applyAlignment="0" applyProtection="0"/>
    <xf numFmtId="44" fontId="2" fillId="0" borderId="0" applyFont="0" applyFill="0" applyBorder="0" applyAlignment="0" applyProtection="0"/>
    <xf numFmtId="0" fontId="5" fillId="2" borderId="4" applyNumberFormat="0" applyAlignment="0" applyProtection="0">
      <alignment horizontal="center"/>
      <protection locked="0"/>
    </xf>
    <xf numFmtId="0" fontId="1" fillId="0" borderId="0"/>
    <xf numFmtId="0" fontId="3" fillId="4" borderId="0" applyNumberFormat="0" applyFont="0" applyBorder="0" applyAlignment="0">
      <alignment horizontal="center"/>
    </xf>
  </cellStyleXfs>
  <cellXfs count="43">
    <xf numFmtId="0" fontId="0" fillId="0" borderId="0" xfId="0"/>
    <xf numFmtId="0" fontId="1" fillId="0" borderId="0" xfId="0" applyFont="1"/>
    <xf numFmtId="10" fontId="1" fillId="0" borderId="0" xfId="1" applyNumberFormat="1" applyFont="1" applyAlignment="1">
      <alignment horizontal="center"/>
    </xf>
    <xf numFmtId="14" fontId="1" fillId="0" borderId="0" xfId="0" applyNumberFormat="1" applyFont="1" applyAlignment="1">
      <alignment horizontal="center"/>
    </xf>
    <xf numFmtId="0" fontId="1" fillId="0" borderId="0" xfId="0" applyFont="1" applyAlignment="1">
      <alignment horizontal="center"/>
    </xf>
    <xf numFmtId="44" fontId="1" fillId="0" borderId="0" xfId="2" applyFont="1" applyAlignment="1">
      <alignment horizontal="center"/>
    </xf>
    <xf numFmtId="168" fontId="1" fillId="0" borderId="0" xfId="2" applyNumberFormat="1" applyFont="1" applyAlignment="1">
      <alignment horizontal="center"/>
    </xf>
    <xf numFmtId="14" fontId="1" fillId="0" borderId="0" xfId="1" applyNumberFormat="1" applyFont="1" applyAlignment="1">
      <alignment horizontal="center"/>
    </xf>
    <xf numFmtId="0" fontId="1" fillId="0" borderId="0" xfId="0" applyNumberFormat="1" applyFont="1" applyAlignment="1">
      <alignment horizontal="center"/>
    </xf>
    <xf numFmtId="0" fontId="1" fillId="0" borderId="0" xfId="0" applyFont="1" applyAlignment="1">
      <alignment wrapText="1"/>
    </xf>
    <xf numFmtId="44" fontId="1" fillId="0" borderId="0" xfId="0" applyNumberFormat="1" applyFont="1"/>
    <xf numFmtId="9" fontId="1" fillId="0" borderId="0" xfId="1" applyFont="1"/>
    <xf numFmtId="0" fontId="1" fillId="3" borderId="5" xfId="0" applyFont="1" applyFill="1" applyBorder="1"/>
    <xf numFmtId="0" fontId="4" fillId="3" borderId="5" xfId="0" applyFont="1" applyFill="1" applyBorder="1" applyAlignment="1">
      <alignment horizontal="center" wrapText="1"/>
    </xf>
    <xf numFmtId="0" fontId="4" fillId="0" borderId="3" xfId="0" applyFont="1" applyBorder="1"/>
    <xf numFmtId="0" fontId="1" fillId="0" borderId="2" xfId="0" applyFont="1" applyBorder="1"/>
    <xf numFmtId="10" fontId="4" fillId="0" borderId="1" xfId="1" applyNumberFormat="1" applyFont="1" applyBorder="1" applyAlignment="1">
      <alignment horizontal="center"/>
    </xf>
    <xf numFmtId="0" fontId="1" fillId="0" borderId="6" xfId="0" applyFont="1" applyBorder="1"/>
    <xf numFmtId="168" fontId="4" fillId="0" borderId="6" xfId="2" applyNumberFormat="1" applyFont="1" applyBorder="1" applyAlignment="1">
      <alignment horizontal="center"/>
    </xf>
    <xf numFmtId="44" fontId="4" fillId="0" borderId="6" xfId="0" applyNumberFormat="1" applyFont="1" applyBorder="1"/>
    <xf numFmtId="0" fontId="6" fillId="4" borderId="0" xfId="0" applyFont="1" applyFill="1" applyAlignment="1">
      <alignment horizontal="centerContinuous"/>
    </xf>
    <xf numFmtId="0" fontId="6" fillId="4" borderId="0" xfId="0" applyFont="1" applyFill="1" applyAlignment="1">
      <alignment horizontal="left" vertical="center"/>
    </xf>
    <xf numFmtId="0" fontId="1" fillId="3" borderId="0" xfId="4" applyFill="1"/>
    <xf numFmtId="0" fontId="1" fillId="5" borderId="7" xfId="4" applyFill="1" applyBorder="1"/>
    <xf numFmtId="0" fontId="1" fillId="5" borderId="5" xfId="4" applyFill="1" applyBorder="1"/>
    <xf numFmtId="0" fontId="1" fillId="5" borderId="8" xfId="4" applyFill="1" applyBorder="1"/>
    <xf numFmtId="0" fontId="1" fillId="5" borderId="9" xfId="4" applyFill="1" applyBorder="1"/>
    <xf numFmtId="0" fontId="1" fillId="5" borderId="0" xfId="4" applyFill="1" applyAlignment="1">
      <alignment vertical="center" wrapText="1"/>
    </xf>
    <xf numFmtId="0" fontId="1" fillId="5" borderId="10" xfId="4" applyFill="1" applyBorder="1"/>
    <xf numFmtId="0" fontId="1" fillId="5" borderId="0" xfId="4" applyFill="1" applyAlignment="1">
      <alignment horizontal="center" vertical="center" wrapText="1"/>
    </xf>
    <xf numFmtId="0" fontId="1" fillId="5" borderId="0" xfId="4" applyFill="1"/>
    <xf numFmtId="0" fontId="7" fillId="5" borderId="0" xfId="5" quotePrefix="1" applyFont="1" applyFill="1" applyAlignment="1">
      <alignment horizontal="centerContinuous" vertical="center"/>
    </xf>
    <xf numFmtId="0" fontId="7" fillId="5" borderId="0" xfId="5" applyFont="1" applyFill="1" applyAlignment="1">
      <alignment horizontal="centerContinuous" vertical="center"/>
    </xf>
    <xf numFmtId="0" fontId="8" fillId="5" borderId="0" xfId="5" applyFont="1" applyFill="1" applyAlignment="1">
      <alignment horizontal="centerContinuous" vertical="center"/>
    </xf>
    <xf numFmtId="14" fontId="1" fillId="5" borderId="0" xfId="4" applyNumberFormat="1" applyFill="1"/>
    <xf numFmtId="175" fontId="4" fillId="3" borderId="0" xfId="4" applyNumberFormat="1" applyFont="1" applyFill="1" applyAlignment="1">
      <alignment horizontal="center" vertical="center"/>
    </xf>
    <xf numFmtId="0" fontId="1" fillId="3" borderId="0" xfId="4" applyFill="1" applyAlignment="1">
      <alignment vertical="center"/>
    </xf>
    <xf numFmtId="0" fontId="1" fillId="5" borderId="9" xfId="4" applyFill="1" applyBorder="1" applyAlignment="1">
      <alignment vertical="center"/>
    </xf>
    <xf numFmtId="0" fontId="9" fillId="5" borderId="0" xfId="4" applyFont="1" applyFill="1" applyAlignment="1">
      <alignment horizontal="center" vertical="center"/>
    </xf>
    <xf numFmtId="0" fontId="1" fillId="5" borderId="10" xfId="4" applyFill="1" applyBorder="1" applyAlignment="1">
      <alignment vertical="center"/>
    </xf>
    <xf numFmtId="0" fontId="1" fillId="5" borderId="11" xfId="4" applyFill="1" applyBorder="1"/>
    <xf numFmtId="0" fontId="1" fillId="5" borderId="6" xfId="4" applyFill="1" applyBorder="1"/>
    <xf numFmtId="0" fontId="1" fillId="5" borderId="12" xfId="4" applyFill="1" applyBorder="1"/>
  </cellXfs>
  <cellStyles count="6">
    <cellStyle name="Currency" xfId="2" builtinId="4"/>
    <cellStyle name="Header Section" xfId="5" xr:uid="{70FCA9D9-8B6D-46E0-8D32-BD9278877006}"/>
    <cellStyle name="Model Input" xfId="3" xr:uid="{D3042AA3-3BF2-4F46-A13C-4C6B8AA15D02}"/>
    <cellStyle name="Normal" xfId="0" builtinId="0"/>
    <cellStyle name="Normal 2" xfId="4" xr:uid="{24BC76AA-97F0-4887-829B-346E1BB4C033}"/>
    <cellStyle name="Percent" xfId="1" builtinId="5"/>
  </cellStyles>
  <dxfs count="0"/>
  <tableStyles count="0" defaultTableStyle="TableStyleMedium2" defaultPivotStyle="PivotStyleLight16"/>
  <colors>
    <mruColors>
      <color rgb="FFFDF9F1"/>
      <color rgb="FFDAA52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stablebread.com/" TargetMode="External"/></Relationships>
</file>

<file path=xl/drawings/drawing1.xml><?xml version="1.0" encoding="utf-8"?>
<xdr:wsDr xmlns:xdr="http://schemas.openxmlformats.org/drawingml/2006/spreadsheetDrawing" xmlns:a="http://schemas.openxmlformats.org/drawingml/2006/main">
  <xdr:oneCellAnchor>
    <xdr:from>
      <xdr:col>4</xdr:col>
      <xdr:colOff>442692</xdr:colOff>
      <xdr:row>6</xdr:row>
      <xdr:rowOff>32177</xdr:rowOff>
    </xdr:from>
    <xdr:ext cx="1214939" cy="271835"/>
    <xdr:pic>
      <xdr:nvPicPr>
        <xdr:cNvPr id="2" name="Picture 1">
          <a:hlinkClick xmlns:r="http://schemas.openxmlformats.org/officeDocument/2006/relationships" r:id="rId1"/>
          <a:extLst>
            <a:ext uri="{FF2B5EF4-FFF2-40B4-BE49-F238E27FC236}">
              <a16:creationId xmlns:a16="http://schemas.microsoft.com/office/drawing/2014/main" id="{E22E964F-CBA9-454B-8ACD-47394BB79465}"/>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185892" y="1060877"/>
          <a:ext cx="1214939" cy="27183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https://d.docs.live.net/8d89c7297edd87de/Desktop/StableBread/Shared%20Excel%20Sheets/Dividend%20Discount%20Models%20-%20StableBread.xlsx" TargetMode="External"/><Relationship Id="rId1" Type="http://schemas.openxmlformats.org/officeDocument/2006/relationships/externalLinkPath" Target="Dividend%20Discount%20Models%20-%20StableBread.xlsx"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https://d.docs.live.net/8d89c7297edd87de/Desktop/StableBread/Shared%20Excel%20Sheets/Yield%20to%20Maturity%20(YTM)%20Model%20-%20StableBread.xlsx" TargetMode="External"/><Relationship Id="rId1" Type="http://schemas.openxmlformats.org/officeDocument/2006/relationships/externalLinkPath" Target="Yield%20to%20Maturity%20(YTM)%20Model%20-%20StableBrea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Cover"/>
      <sheetName val="DDMs | Financials"/>
      <sheetName val="DDMs | Models"/>
    </sheetNames>
    <sheetDataSet>
      <sheetData sheetId="0" refreshError="1"/>
      <sheetData sheetId="1" refreshError="1"/>
      <sheetData sheetId="2">
        <row r="206">
          <cell r="AE206" t="str">
            <v>Projection Year</v>
          </cell>
          <cell r="AF206" t="str">
            <v>Annual DPS</v>
          </cell>
          <cell r="AG206" t="str">
            <v>DPS &amp; EPS Growth Rate</v>
          </cell>
        </row>
        <row r="207">
          <cell r="AE207">
            <v>2024</v>
          </cell>
        </row>
        <row r="208">
          <cell r="AE208">
            <v>2025</v>
          </cell>
        </row>
        <row r="209">
          <cell r="AE209">
            <v>2026</v>
          </cell>
        </row>
        <row r="210">
          <cell r="AE210">
            <v>2027</v>
          </cell>
        </row>
        <row r="211">
          <cell r="AE211">
            <v>2028</v>
          </cell>
        </row>
        <row r="212">
          <cell r="AE212">
            <v>2029</v>
          </cell>
        </row>
        <row r="213">
          <cell r="AE213">
            <v>2030</v>
          </cell>
        </row>
        <row r="214">
          <cell r="AE214">
            <v>2031</v>
          </cell>
        </row>
        <row r="215">
          <cell r="AE215">
            <v>2032</v>
          </cell>
        </row>
        <row r="216">
          <cell r="AE216">
            <v>2033</v>
          </cell>
        </row>
        <row r="217">
          <cell r="AE217">
            <v>2034</v>
          </cell>
        </row>
        <row r="218">
          <cell r="AE218">
            <v>2035</v>
          </cell>
        </row>
        <row r="219">
          <cell r="AE219">
            <v>2036</v>
          </cell>
        </row>
        <row r="220">
          <cell r="AE220">
            <v>2037</v>
          </cell>
        </row>
        <row r="221">
          <cell r="AE221">
            <v>2038</v>
          </cell>
        </row>
        <row r="222">
          <cell r="AE222">
            <v>2039</v>
          </cell>
        </row>
        <row r="223">
          <cell r="AE223">
            <v>2040</v>
          </cell>
        </row>
        <row r="224">
          <cell r="AE224">
            <v>2041</v>
          </cell>
        </row>
        <row r="312">
          <cell r="AE312" t="str">
            <v>Projection Year</v>
          </cell>
          <cell r="AF312" t="str">
            <v>Annual DPS</v>
          </cell>
          <cell r="AG312" t="str">
            <v>DPS &amp; EPS Growth Rate</v>
          </cell>
        </row>
        <row r="313">
          <cell r="AE313">
            <v>2024</v>
          </cell>
        </row>
        <row r="314">
          <cell r="AE314">
            <v>2025</v>
          </cell>
        </row>
        <row r="315">
          <cell r="AE315">
            <v>2026</v>
          </cell>
        </row>
        <row r="316">
          <cell r="AE316">
            <v>2027</v>
          </cell>
        </row>
        <row r="317">
          <cell r="AE317">
            <v>2028</v>
          </cell>
        </row>
        <row r="318">
          <cell r="AE318">
            <v>2029</v>
          </cell>
        </row>
        <row r="319">
          <cell r="AE319">
            <v>2030</v>
          </cell>
        </row>
        <row r="320">
          <cell r="AE320">
            <v>2031</v>
          </cell>
        </row>
        <row r="321">
          <cell r="AE321">
            <v>2032</v>
          </cell>
        </row>
        <row r="322">
          <cell r="AE322">
            <v>2033</v>
          </cell>
        </row>
        <row r="323">
          <cell r="AE323">
            <v>2034</v>
          </cell>
        </row>
        <row r="324">
          <cell r="AE324">
            <v>2035</v>
          </cell>
        </row>
        <row r="325">
          <cell r="AE325">
            <v>2036</v>
          </cell>
        </row>
        <row r="326">
          <cell r="AE326">
            <v>2037</v>
          </cell>
        </row>
        <row r="327">
          <cell r="AE327">
            <v>2038</v>
          </cell>
        </row>
        <row r="328">
          <cell r="AE328">
            <v>2039</v>
          </cell>
        </row>
        <row r="329">
          <cell r="AE329">
            <v>2040</v>
          </cell>
        </row>
        <row r="330">
          <cell r="AE330">
            <v>2041</v>
          </cell>
        </row>
        <row r="331">
          <cell r="AE331">
            <v>2042</v>
          </cell>
        </row>
        <row r="332">
          <cell r="AE332">
            <v>2043</v>
          </cell>
        </row>
        <row r="426">
          <cell r="AE426" t="str">
            <v>Projection Year</v>
          </cell>
          <cell r="AF426" t="str">
            <v>Annual DPS</v>
          </cell>
          <cell r="AG426" t="str">
            <v>DPS &amp; EPS Growth Rate</v>
          </cell>
          <cell r="AH426" t="str">
            <v>DPR</v>
          </cell>
          <cell r="AI426" t="str">
            <v>Discount Rate</v>
          </cell>
        </row>
        <row r="427">
          <cell r="AE427">
            <v>2024</v>
          </cell>
        </row>
        <row r="428">
          <cell r="AE428">
            <v>2025</v>
          </cell>
        </row>
        <row r="429">
          <cell r="AE429">
            <v>2026</v>
          </cell>
        </row>
        <row r="430">
          <cell r="AE430">
            <v>2027</v>
          </cell>
        </row>
        <row r="431">
          <cell r="AE431">
            <v>2028</v>
          </cell>
        </row>
        <row r="432">
          <cell r="AE432">
            <v>2029</v>
          </cell>
        </row>
        <row r="433">
          <cell r="AE433">
            <v>2030</v>
          </cell>
        </row>
        <row r="434">
          <cell r="AE434">
            <v>2031</v>
          </cell>
        </row>
        <row r="435">
          <cell r="AE435">
            <v>2032</v>
          </cell>
        </row>
        <row r="436">
          <cell r="AE436">
            <v>2033</v>
          </cell>
        </row>
        <row r="437">
          <cell r="AE437">
            <v>2034</v>
          </cell>
        </row>
        <row r="438">
          <cell r="AE438">
            <v>2035</v>
          </cell>
        </row>
        <row r="439">
          <cell r="AE439">
            <v>2036</v>
          </cell>
        </row>
        <row r="440">
          <cell r="AE440">
            <v>2037</v>
          </cell>
        </row>
        <row r="441">
          <cell r="AE441">
            <v>2038</v>
          </cell>
        </row>
        <row r="442">
          <cell r="AE442">
            <v>2039</v>
          </cell>
        </row>
        <row r="443">
          <cell r="AE443">
            <v>2040</v>
          </cell>
        </row>
        <row r="444">
          <cell r="AE444">
            <v>2041</v>
          </cell>
        </row>
        <row r="445">
          <cell r="AE445">
            <v>2042</v>
          </cell>
        </row>
        <row r="446">
          <cell r="AE446">
            <v>2043</v>
          </cell>
        </row>
        <row r="447">
          <cell r="AE447">
            <v>2044</v>
          </cell>
        </row>
        <row r="448">
          <cell r="AE448">
            <v>2045</v>
          </cell>
        </row>
        <row r="449">
          <cell r="AE449">
            <v>2046</v>
          </cell>
        </row>
        <row r="450">
          <cell r="AE450">
            <v>2047</v>
          </cell>
        </row>
        <row r="451">
          <cell r="AE451">
            <v>2048</v>
          </cell>
        </row>
        <row r="452">
          <cell r="AE452">
            <v>2049</v>
          </cell>
        </row>
        <row r="453">
          <cell r="AE453">
            <v>2050</v>
          </cell>
        </row>
        <row r="454">
          <cell r="AE454">
            <v>2051</v>
          </cell>
        </row>
        <row r="455">
          <cell r="AE455">
            <v>2052</v>
          </cell>
        </row>
        <row r="456">
          <cell r="AE456">
            <v>2053</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YTM Model"/>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ebextensions/_rels/taskpanes.xml.rels><?xml version="1.0" encoding="UTF-8" standalone="yes"?>
<Relationships xmlns="http://schemas.openxmlformats.org/package/2006/relationships"><Relationship Id="rId1" Type="http://schemas.microsoft.com/office/2011/relationships/webextension" Target="webextension1.xml"/></Relationships>
</file>

<file path=xl/webextensions/taskpanes.xml><?xml version="1.0" encoding="utf-8"?>
<wetp:taskpanes xmlns:wetp="http://schemas.microsoft.com/office/webextensions/taskpanes/2010/11">
  <wetp:taskpane dockstate="right" visibility="0" width="350" row="9">
    <wetp:webextensionref xmlns:r="http://schemas.openxmlformats.org/officeDocument/2006/relationships" r:id="rId1"/>
  </wetp:taskpane>
</wetp:taskpanes>
</file>

<file path=xl/webextensions/webextension1.xml><?xml version="1.0" encoding="utf-8"?>
<we:webextension xmlns:we="http://schemas.microsoft.com/office/webextensions/webextension/2010/11" id="{08F5E460-D3EA-470F-8325-14B4F9553411}">
  <we:reference id="wa200002252" version="1.0.0.3" store="en-US" storeType="OMEX"/>
  <we:alternateReferences>
    <we:reference id="wa200002252" version="1.0.0.3" store="WA200002252" storeType="OMEX"/>
  </we:alternateReferences>
  <we:properties/>
  <we:bindings/>
  <we:snapshot xmlns:r="http://schemas.openxmlformats.org/officeDocument/2006/relationships"/>
  <we:extLst>
    <a:ext xmlns:a="http://schemas.openxmlformats.org/drawingml/2006/main" uri="{7C84B067-C214-45C3-A712-C9D94CD141B2}">
      <we:customFunctionIdList>
        <we:customFunctionIds>_xldudf_WISE</we:customFunctionIds>
        <we:customFunctionIds>_xldudf_WISEPRICE</we:customFunctionIds>
        <we:customFunctionIds>_xldudf_WISEFUNDS</we:customFunctionIds>
      </we:customFunctionIdList>
    </a:ext>
  </we:extLst>
</we:webextension>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112643-48C9-4261-872A-03662E48595F}">
  <dimension ref="B2:J23"/>
  <sheetViews>
    <sheetView tabSelected="1" zoomScaleNormal="100" workbookViewId="0">
      <selection activeCell="C3" sqref="C3:I3"/>
    </sheetView>
  </sheetViews>
  <sheetFormatPr defaultRowHeight="13.5" x14ac:dyDescent="0.25"/>
  <cols>
    <col min="1" max="1" width="3" style="22" customWidth="1"/>
    <col min="2" max="2" width="5.28515625" style="22" customWidth="1"/>
    <col min="3" max="3" width="9.140625" style="22"/>
    <col min="4" max="4" width="10.7109375" style="22" bestFit="1" customWidth="1"/>
    <col min="5" max="5" width="10.7109375" style="22" customWidth="1"/>
    <col min="6" max="9" width="9.140625" style="22"/>
    <col min="10" max="10" width="5.28515625" style="22" customWidth="1"/>
    <col min="11" max="16384" width="9.140625" style="22"/>
  </cols>
  <sheetData>
    <row r="2" spans="2:10" x14ac:dyDescent="0.25">
      <c r="B2" s="42"/>
      <c r="C2" s="41"/>
      <c r="D2" s="41"/>
      <c r="E2" s="41"/>
      <c r="F2" s="41"/>
      <c r="G2" s="41"/>
      <c r="H2" s="41"/>
      <c r="I2" s="41"/>
      <c r="J2" s="40"/>
    </row>
    <row r="3" spans="2:10" s="36" customFormat="1" ht="24" customHeight="1" x14ac:dyDescent="0.25">
      <c r="B3" s="39"/>
      <c r="C3" s="38" t="s">
        <v>22</v>
      </c>
      <c r="D3" s="38"/>
      <c r="E3" s="38"/>
      <c r="F3" s="38"/>
      <c r="G3" s="38"/>
      <c r="H3" s="38"/>
      <c r="I3" s="38"/>
      <c r="J3" s="37"/>
    </row>
    <row r="4" spans="2:10" ht="3.95" customHeight="1" x14ac:dyDescent="0.25">
      <c r="B4" s="28"/>
      <c r="C4" s="30"/>
      <c r="D4" s="30"/>
      <c r="E4" s="30"/>
      <c r="F4" s="30"/>
      <c r="G4" s="30"/>
      <c r="H4" s="30"/>
      <c r="I4" s="30"/>
      <c r="J4" s="26"/>
    </row>
    <row r="5" spans="2:10" x14ac:dyDescent="0.25">
      <c r="B5" s="28"/>
      <c r="C5" s="30"/>
      <c r="D5" s="30"/>
      <c r="E5" s="30"/>
      <c r="F5" s="35" t="s">
        <v>19</v>
      </c>
      <c r="G5" s="30"/>
      <c r="H5" s="30"/>
      <c r="I5" s="30"/>
      <c r="J5" s="26"/>
    </row>
    <row r="6" spans="2:10" ht="8.1" customHeight="1" x14ac:dyDescent="0.25">
      <c r="B6" s="28"/>
      <c r="C6" s="30"/>
      <c r="D6" s="30"/>
      <c r="E6" s="30"/>
      <c r="F6" s="30"/>
      <c r="G6" s="30"/>
      <c r="H6" s="30"/>
      <c r="I6" s="30"/>
      <c r="J6" s="26"/>
    </row>
    <row r="7" spans="2:10" x14ac:dyDescent="0.25">
      <c r="B7" s="28"/>
      <c r="C7" s="30"/>
      <c r="D7" s="30"/>
      <c r="E7" s="30"/>
      <c r="F7" s="30"/>
      <c r="G7" s="30"/>
      <c r="H7" s="30"/>
      <c r="I7" s="30"/>
      <c r="J7" s="26"/>
    </row>
    <row r="8" spans="2:10" x14ac:dyDescent="0.25">
      <c r="B8" s="28"/>
      <c r="C8" s="30"/>
      <c r="D8" s="30"/>
      <c r="E8" s="30"/>
      <c r="F8" s="30"/>
      <c r="G8" s="30"/>
      <c r="H8" s="30"/>
      <c r="I8" s="30"/>
      <c r="J8" s="26"/>
    </row>
    <row r="9" spans="2:10" ht="8.1" customHeight="1" x14ac:dyDescent="0.25">
      <c r="B9" s="28"/>
      <c r="C9" s="30"/>
      <c r="D9" s="30"/>
      <c r="E9" s="30"/>
      <c r="F9" s="30"/>
      <c r="G9" s="30"/>
      <c r="H9" s="30"/>
      <c r="I9" s="30"/>
      <c r="J9" s="26"/>
    </row>
    <row r="10" spans="2:10" ht="15.75" x14ac:dyDescent="0.25">
      <c r="B10" s="28"/>
      <c r="C10" s="34"/>
      <c r="D10" s="34"/>
      <c r="E10" s="34"/>
      <c r="F10" s="33" t="s">
        <v>18</v>
      </c>
      <c r="G10" s="30"/>
      <c r="H10" s="30"/>
      <c r="I10" s="30"/>
      <c r="J10" s="26"/>
    </row>
    <row r="11" spans="2:10" x14ac:dyDescent="0.25">
      <c r="B11" s="28"/>
      <c r="C11" s="30"/>
      <c r="D11" s="30"/>
      <c r="E11" s="30"/>
      <c r="F11" s="32" t="str">
        <f ca="1">CONCATENATE("Copyright ","@",YEAR(TODAY())," StableBread")</f>
        <v>Copyright @2024 StableBread</v>
      </c>
      <c r="G11" s="30"/>
      <c r="H11" s="30"/>
      <c r="I11" s="30"/>
      <c r="J11" s="26"/>
    </row>
    <row r="12" spans="2:10" x14ac:dyDescent="0.25">
      <c r="B12" s="28"/>
      <c r="C12" s="30"/>
      <c r="D12" s="30"/>
      <c r="E12" s="30"/>
      <c r="F12" s="31" t="s">
        <v>17</v>
      </c>
      <c r="G12" s="30"/>
      <c r="H12" s="30"/>
      <c r="I12" s="30"/>
      <c r="J12" s="26"/>
    </row>
    <row r="13" spans="2:10" x14ac:dyDescent="0.25">
      <c r="B13" s="28"/>
      <c r="C13" s="30"/>
      <c r="D13" s="30"/>
      <c r="E13" s="30"/>
      <c r="F13" s="30"/>
      <c r="G13" s="30"/>
      <c r="H13" s="30"/>
      <c r="I13" s="30"/>
      <c r="J13" s="26"/>
    </row>
    <row r="14" spans="2:10" ht="13.5" customHeight="1" x14ac:dyDescent="0.25">
      <c r="B14" s="28"/>
      <c r="C14" s="29" t="s">
        <v>16</v>
      </c>
      <c r="D14" s="29"/>
      <c r="E14" s="29"/>
      <c r="F14" s="29"/>
      <c r="G14" s="29"/>
      <c r="H14" s="29"/>
      <c r="I14" s="29"/>
      <c r="J14" s="26"/>
    </row>
    <row r="15" spans="2:10" x14ac:dyDescent="0.25">
      <c r="B15" s="28"/>
      <c r="C15" s="29"/>
      <c r="D15" s="29"/>
      <c r="E15" s="29"/>
      <c r="F15" s="29"/>
      <c r="G15" s="29"/>
      <c r="H15" s="29"/>
      <c r="I15" s="29"/>
      <c r="J15" s="26"/>
    </row>
    <row r="16" spans="2:10" x14ac:dyDescent="0.25">
      <c r="B16" s="28"/>
      <c r="C16" s="29"/>
      <c r="D16" s="29"/>
      <c r="E16" s="29"/>
      <c r="F16" s="29"/>
      <c r="G16" s="29"/>
      <c r="H16" s="29"/>
      <c r="I16" s="29"/>
      <c r="J16" s="26"/>
    </row>
    <row r="17" spans="2:10" x14ac:dyDescent="0.25">
      <c r="B17" s="28"/>
      <c r="C17" s="29"/>
      <c r="D17" s="29"/>
      <c r="E17" s="29"/>
      <c r="F17" s="29"/>
      <c r="G17" s="29"/>
      <c r="H17" s="29"/>
      <c r="I17" s="29"/>
      <c r="J17" s="26"/>
    </row>
    <row r="18" spans="2:10" x14ac:dyDescent="0.25">
      <c r="B18" s="28"/>
      <c r="C18" s="29"/>
      <c r="D18" s="29"/>
      <c r="E18" s="29"/>
      <c r="F18" s="29"/>
      <c r="G18" s="29"/>
      <c r="H18" s="29"/>
      <c r="I18" s="29"/>
      <c r="J18" s="26"/>
    </row>
    <row r="19" spans="2:10" x14ac:dyDescent="0.25">
      <c r="B19" s="28"/>
      <c r="C19" s="29"/>
      <c r="D19" s="29"/>
      <c r="E19" s="29"/>
      <c r="F19" s="29"/>
      <c r="G19" s="29"/>
      <c r="H19" s="29"/>
      <c r="I19" s="29"/>
      <c r="J19" s="26"/>
    </row>
    <row r="20" spans="2:10" x14ac:dyDescent="0.25">
      <c r="B20" s="28"/>
      <c r="C20" s="29"/>
      <c r="D20" s="29"/>
      <c r="E20" s="29"/>
      <c r="F20" s="29"/>
      <c r="G20" s="29"/>
      <c r="H20" s="29"/>
      <c r="I20" s="29"/>
      <c r="J20" s="26"/>
    </row>
    <row r="21" spans="2:10" x14ac:dyDescent="0.25">
      <c r="B21" s="28"/>
      <c r="C21" s="29"/>
      <c r="D21" s="29"/>
      <c r="E21" s="29"/>
      <c r="F21" s="29"/>
      <c r="G21" s="29"/>
      <c r="H21" s="29"/>
      <c r="I21" s="29"/>
      <c r="J21" s="26"/>
    </row>
    <row r="22" spans="2:10" x14ac:dyDescent="0.25">
      <c r="B22" s="28"/>
      <c r="C22" s="27"/>
      <c r="D22" s="27"/>
      <c r="E22" s="27"/>
      <c r="F22" s="27"/>
      <c r="G22" s="27"/>
      <c r="H22" s="27"/>
      <c r="I22" s="27"/>
      <c r="J22" s="26"/>
    </row>
    <row r="23" spans="2:10" ht="8.1" customHeight="1" x14ac:dyDescent="0.25">
      <c r="B23" s="25"/>
      <c r="C23" s="24"/>
      <c r="D23" s="24"/>
      <c r="E23" s="24"/>
      <c r="F23" s="24"/>
      <c r="G23" s="24"/>
      <c r="H23" s="24"/>
      <c r="I23" s="24"/>
      <c r="J23" s="23"/>
    </row>
  </sheetData>
  <sheetProtection algorithmName="SHA-512" hashValue="uP7kE+vIkk1hvESYpWQX2OeuYT2Liocf+NGIae7IlBkNXJOoEb9AiZLfg2SCP2og8wWv1aTBdv4Po0CJBxdWFA==" saltValue="2XDLAqEK4wOtkoPJY1r3vw==" spinCount="100000" sheet="1" objects="1" scenarios="1" selectLockedCells="1" selectUnlockedCells="1"/>
  <mergeCells count="2">
    <mergeCell ref="C3:I3"/>
    <mergeCell ref="C14:I21"/>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9ECC7F-0A22-45A6-B590-7710CECABDF4}">
  <dimension ref="B2:J16"/>
  <sheetViews>
    <sheetView showGridLines="0" zoomScale="115" zoomScaleNormal="115" workbookViewId="0">
      <selection activeCell="B16" sqref="B16"/>
    </sheetView>
  </sheetViews>
  <sheetFormatPr defaultRowHeight="13.5" x14ac:dyDescent="0.25"/>
  <cols>
    <col min="1" max="1" width="2.7109375" style="1" customWidth="1"/>
    <col min="2" max="10" width="12.7109375" style="1" customWidth="1"/>
    <col min="11" max="11" width="2.7109375" style="1" customWidth="1"/>
    <col min="12" max="15" width="16.7109375" style="1" customWidth="1"/>
    <col min="16" max="16" width="13.5703125" style="1" customWidth="1"/>
    <col min="17" max="16384" width="9.140625" style="1"/>
  </cols>
  <sheetData>
    <row r="2" spans="2:10" ht="22.5" x14ac:dyDescent="0.4">
      <c r="B2" s="21" t="s">
        <v>21</v>
      </c>
      <c r="C2" s="20"/>
      <c r="D2" s="20"/>
      <c r="E2" s="20"/>
      <c r="F2" s="20"/>
      <c r="G2" s="20"/>
      <c r="H2" s="20"/>
      <c r="I2" s="20"/>
      <c r="J2" s="20"/>
    </row>
    <row r="3" spans="2:10" x14ac:dyDescent="0.25">
      <c r="B3" s="12" t="s">
        <v>20</v>
      </c>
      <c r="C3" s="12"/>
      <c r="D3" s="12"/>
      <c r="E3" s="12"/>
      <c r="F3" s="12"/>
      <c r="G3" s="12"/>
      <c r="H3" s="12"/>
      <c r="I3" s="12"/>
      <c r="J3" s="12"/>
    </row>
    <row r="5" spans="2:10" s="9" customFormat="1" ht="54" x14ac:dyDescent="0.25">
      <c r="B5" s="13" t="s">
        <v>0</v>
      </c>
      <c r="C5" s="13" t="s">
        <v>11</v>
      </c>
      <c r="D5" s="13" t="s">
        <v>1</v>
      </c>
      <c r="E5" s="13" t="s">
        <v>12</v>
      </c>
      <c r="F5" s="13" t="s">
        <v>2</v>
      </c>
      <c r="G5" s="13" t="s">
        <v>13</v>
      </c>
      <c r="H5" s="13" t="s">
        <v>3</v>
      </c>
      <c r="I5" s="13" t="s">
        <v>14</v>
      </c>
      <c r="J5" s="13" t="s">
        <v>15</v>
      </c>
    </row>
    <row r="6" spans="2:10" x14ac:dyDescent="0.25">
      <c r="B6" s="4" t="s">
        <v>4</v>
      </c>
      <c r="C6" s="6">
        <v>1000</v>
      </c>
      <c r="D6" s="2">
        <v>6.2500000000000003E-3</v>
      </c>
      <c r="E6" s="7">
        <f>EDATE(F6,-36)</f>
        <v>44392</v>
      </c>
      <c r="F6" s="3">
        <v>45488</v>
      </c>
      <c r="G6" s="8">
        <v>2</v>
      </c>
      <c r="H6" s="5">
        <v>98.05</v>
      </c>
      <c r="I6" s="2">
        <f>YIELD(E6,F6,D6,H6,100,G6)</f>
        <v>1.2897494859435003E-2</v>
      </c>
      <c r="J6" s="10">
        <f>C6*I6</f>
        <v>12.897494859435003</v>
      </c>
    </row>
    <row r="7" spans="2:10" x14ac:dyDescent="0.25">
      <c r="B7" s="4" t="s">
        <v>5</v>
      </c>
      <c r="C7" s="6">
        <v>1500</v>
      </c>
      <c r="D7" s="2">
        <v>3.7000000000000005E-2</v>
      </c>
      <c r="E7" s="7">
        <f t="shared" ref="E7:E9" si="0">EDATE(F7,-120)</f>
        <v>43201</v>
      </c>
      <c r="F7" s="3">
        <v>46854</v>
      </c>
      <c r="G7" s="8">
        <v>2</v>
      </c>
      <c r="H7" s="5">
        <v>97.17</v>
      </c>
      <c r="I7" s="2">
        <f>YIELD(E7,F7,D7,H7,100,G7)</f>
        <v>4.046931370777293E-2</v>
      </c>
      <c r="J7" s="10">
        <f>C7*I7</f>
        <v>60.703970561659396</v>
      </c>
    </row>
    <row r="8" spans="2:10" x14ac:dyDescent="0.25">
      <c r="B8" s="4" t="s">
        <v>6</v>
      </c>
      <c r="C8" s="6">
        <v>1000</v>
      </c>
      <c r="D8" s="2">
        <v>1.4999999999999999E-2</v>
      </c>
      <c r="E8" s="7">
        <f t="shared" si="0"/>
        <v>43296</v>
      </c>
      <c r="F8" s="3">
        <v>46949</v>
      </c>
      <c r="G8" s="8">
        <v>2</v>
      </c>
      <c r="H8" s="5">
        <v>88.126999999999995</v>
      </c>
      <c r="I8" s="2">
        <f>YIELD(E8,F8,D8,H8,100,G8)</f>
        <v>2.8745673191011518E-2</v>
      </c>
      <c r="J8" s="10">
        <f>C8*I8</f>
        <v>28.74567319101152</v>
      </c>
    </row>
    <row r="9" spans="2:10" x14ac:dyDescent="0.25">
      <c r="B9" s="4" t="s">
        <v>7</v>
      </c>
      <c r="C9" s="6">
        <v>1500</v>
      </c>
      <c r="D9" s="2">
        <v>1.95E-2</v>
      </c>
      <c r="E9" s="7">
        <f t="shared" si="0"/>
        <v>44392</v>
      </c>
      <c r="F9" s="3">
        <v>48044</v>
      </c>
      <c r="G9" s="8">
        <v>2</v>
      </c>
      <c r="H9" s="5">
        <v>82.822999999999993</v>
      </c>
      <c r="I9" s="2">
        <f>YIELD(E9,F9,D9,H9,100,G9)</f>
        <v>4.0567336654101539E-2</v>
      </c>
      <c r="J9" s="10">
        <f>C9*I9</f>
        <v>60.851004981152307</v>
      </c>
    </row>
    <row r="10" spans="2:10" x14ac:dyDescent="0.25">
      <c r="B10" s="4" t="s">
        <v>8</v>
      </c>
      <c r="C10" s="6">
        <v>1250</v>
      </c>
      <c r="D10" s="2">
        <v>2.7000000000000003E-2</v>
      </c>
      <c r="E10" s="7">
        <f>EDATE(F10,-120*2)</f>
        <v>44392</v>
      </c>
      <c r="F10" s="3">
        <v>51697</v>
      </c>
      <c r="G10" s="8">
        <v>2</v>
      </c>
      <c r="H10" s="5">
        <v>72.278000000000006</v>
      </c>
      <c r="I10" s="2">
        <f>YIELD(E10,F10,D10,H10,100,G10)</f>
        <v>4.8878783860457173E-2</v>
      </c>
      <c r="J10" s="10">
        <f>C10*I10</f>
        <v>61.098479825571467</v>
      </c>
    </row>
    <row r="11" spans="2:10" x14ac:dyDescent="0.25">
      <c r="B11" s="4" t="s">
        <v>9</v>
      </c>
      <c r="C11" s="6">
        <v>2000</v>
      </c>
      <c r="D11" s="2">
        <v>2.8999999999999998E-2</v>
      </c>
      <c r="E11" s="7">
        <f>EDATE(F11,(-120*3))</f>
        <v>44392</v>
      </c>
      <c r="F11" s="3">
        <v>55349</v>
      </c>
      <c r="G11" s="8">
        <v>2</v>
      </c>
      <c r="H11" s="5">
        <v>67.177999999999997</v>
      </c>
      <c r="I11" s="2">
        <f>YIELD(E11,F11,D11,H11,100,G11)</f>
        <v>5.0314119748645969E-2</v>
      </c>
      <c r="J11" s="10">
        <f>C11*I11</f>
        <v>100.62823949729194</v>
      </c>
    </row>
    <row r="12" spans="2:10" x14ac:dyDescent="0.25">
      <c r="B12" s="4" t="s">
        <v>10</v>
      </c>
      <c r="C12" s="6">
        <v>1250</v>
      </c>
      <c r="D12" s="2">
        <v>3.0499999999999999E-2</v>
      </c>
      <c r="E12" s="7">
        <f>EDATE(F12,(-120*4))</f>
        <v>44392</v>
      </c>
      <c r="F12" s="3">
        <v>59002</v>
      </c>
      <c r="G12" s="8">
        <v>2</v>
      </c>
      <c r="H12" s="5">
        <v>65.507999999999996</v>
      </c>
      <c r="I12" s="2">
        <f>YIELD(E12,F12,D12,H12,100,G12)</f>
        <v>5.0722005145913497E-2</v>
      </c>
      <c r="J12" s="10">
        <f>C12*I12</f>
        <v>63.402506432391874</v>
      </c>
    </row>
    <row r="13" spans="2:10" x14ac:dyDescent="0.25">
      <c r="B13" s="17"/>
      <c r="C13" s="18">
        <f>SUM(C6:C12)</f>
        <v>9500</v>
      </c>
      <c r="D13" s="17"/>
      <c r="E13" s="17"/>
      <c r="F13" s="17"/>
      <c r="G13" s="17"/>
      <c r="H13" s="17"/>
      <c r="I13" s="17"/>
      <c r="J13" s="19">
        <f>SUM(J6:J12)</f>
        <v>388.32736934851351</v>
      </c>
    </row>
    <row r="15" spans="2:10" x14ac:dyDescent="0.25">
      <c r="B15" s="14" t="s">
        <v>15</v>
      </c>
      <c r="C15" s="15"/>
      <c r="D15" s="16">
        <f>J13/C13</f>
        <v>4.0876565194580369E-2</v>
      </c>
      <c r="E15" s="11"/>
    </row>
    <row r="16" spans="2:10" x14ac:dyDescent="0.25">
      <c r="D16" s="11"/>
      <c r="E16" s="11"/>
    </row>
  </sheetData>
  <sheetProtection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Cover</vt:lpstr>
      <vt:lpstr>CRM - Weighted YTM</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F S</cp:lastModifiedBy>
  <dcterms:created xsi:type="dcterms:W3CDTF">2020-12-27T21:06:12Z</dcterms:created>
  <dcterms:modified xsi:type="dcterms:W3CDTF">2024-02-14T20:10:57Z</dcterms:modified>
</cp:coreProperties>
</file>