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ha\Desktop\"/>
    </mc:Choice>
  </mc:AlternateContent>
  <xr:revisionPtr revIDLastSave="0" documentId="13_ncr:1_{BB9AF949-2359-41C6-B448-4E838B45CC71}" xr6:coauthVersionLast="47" xr6:coauthVersionMax="47" xr10:uidLastSave="{00000000-0000-0000-0000-000000000000}"/>
  <bookViews>
    <workbookView xWindow="13800" yWindow="1380" windowWidth="17430" windowHeight="14130" xr2:uid="{5F7C0288-97AD-43B0-9F7A-9AED0C9273AD}"/>
  </bookViews>
  <sheets>
    <sheet name="ABBV DCF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  <c r="D5" i="1"/>
  <c r="D4" i="1" l="1"/>
  <c r="E4" i="1" s="1"/>
  <c r="D6" i="1" l="1"/>
  <c r="F4" i="1"/>
  <c r="E6" i="1"/>
  <c r="G4" i="1" l="1"/>
  <c r="F6" i="1"/>
  <c r="H4" i="1" l="1"/>
  <c r="H6" i="1" s="1"/>
  <c r="G6" i="1"/>
  <c r="I4" i="1" l="1"/>
  <c r="J4" i="1" l="1"/>
  <c r="I6" i="1"/>
  <c r="K4" i="1" l="1"/>
  <c r="J6" i="1"/>
  <c r="L4" i="1" l="1"/>
  <c r="K6" i="1"/>
  <c r="M4" i="1" l="1"/>
  <c r="L6" i="1"/>
  <c r="M6" i="1" l="1"/>
  <c r="N4" i="1"/>
  <c r="N6" i="1" s="1"/>
  <c r="C7" i="1" s="1"/>
  <c r="C9" i="1" s="1"/>
</calcChain>
</file>

<file path=xl/sharedStrings.xml><?xml version="1.0" encoding="utf-8"?>
<sst xmlns="http://schemas.openxmlformats.org/spreadsheetml/2006/main" count="24" uniqueCount="24">
  <si>
    <t>TV</t>
  </si>
  <si>
    <t>Owners Earnings</t>
  </si>
  <si>
    <t>Discount Factor</t>
  </si>
  <si>
    <t>PV of FCF</t>
  </si>
  <si>
    <t>Discount Rate (r)</t>
  </si>
  <si>
    <t>Growth Rate (g1)</t>
  </si>
  <si>
    <t>Terminal Growth Rate (g2)</t>
  </si>
  <si>
    <t>Current Value</t>
  </si>
  <si>
    <t>Shares Outstanding</t>
  </si>
  <si>
    <t>Intrinsic Value</t>
  </si>
  <si>
    <t>Assumptions</t>
  </si>
  <si>
    <t>ABBV: Complete DCF Model</t>
  </si>
  <si>
    <t>2020A</t>
  </si>
  <si>
    <t>2021P</t>
  </si>
  <si>
    <t>Period Ending</t>
  </si>
  <si>
    <t>2022P</t>
  </si>
  <si>
    <t>2023P</t>
  </si>
  <si>
    <t>2024P</t>
  </si>
  <si>
    <t>2025P</t>
  </si>
  <si>
    <t>2026P</t>
  </si>
  <si>
    <t>2027P</t>
  </si>
  <si>
    <t>2028P</t>
  </si>
  <si>
    <t>2029P</t>
  </si>
  <si>
    <t>2030P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</si>
</sst>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Karla"/>
      <family val="2"/>
    </font>
  </fonts>
  <fills count="4">
    <fill>
      <patternFill patternType="none"/>
    </fill>
    <fill>
      <patternFill patternType="gray125"/>
    </fill>
    <fill>
      <patternFill patternType="solid">
        <fgColor rgb="FFDAA52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4" fillId="2" borderId="0" xfId="0" applyFont="1" applyFill="1" applyAlignment="1">
      <alignment horizontal="center"/>
    </xf>
    <xf numFmtId="0" fontId="0" fillId="3" borderId="0" xfId="0" applyFill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/>
    <xf numFmtId="164" fontId="0" fillId="3" borderId="1" xfId="1" applyNumberFormat="1" applyFont="1" applyFill="1" applyBorder="1"/>
    <xf numFmtId="164" fontId="0" fillId="3" borderId="1" xfId="0" applyNumberFormat="1" applyFill="1" applyBorder="1"/>
    <xf numFmtId="2" fontId="0" fillId="3" borderId="1" xfId="0" applyNumberFormat="1" applyFill="1" applyBorder="1"/>
    <xf numFmtId="164" fontId="2" fillId="3" borderId="1" xfId="0" applyNumberFormat="1" applyFont="1" applyFill="1" applyBorder="1"/>
    <xf numFmtId="1" fontId="0" fillId="3" borderId="1" xfId="0" applyNumberFormat="1" applyFill="1" applyBorder="1"/>
    <xf numFmtId="44" fontId="2" fillId="3" borderId="1" xfId="0" applyNumberFormat="1" applyFont="1" applyFill="1" applyBorder="1"/>
    <xf numFmtId="0" fontId="3" fillId="3" borderId="1" xfId="0" applyFont="1" applyFill="1" applyBorder="1"/>
    <xf numFmtId="0" fontId="0" fillId="3" borderId="1" xfId="0" applyFill="1" applyBorder="1" applyAlignment="1">
      <alignment horizontal="left"/>
    </xf>
    <xf numFmtId="9" fontId="0" fillId="3" borderId="1" xfId="0" applyNumberFormat="1" applyFill="1" applyBorder="1"/>
    <xf numFmtId="10" fontId="0" fillId="3" borderId="1" xfId="2" applyNumberFormat="1" applyFont="1" applyFill="1" applyBorder="1"/>
    <xf numFmtId="9" fontId="0" fillId="3" borderId="1" xfId="2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AA5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1AB90-DA4E-419D-8B7C-0560BCD95656}">
  <dimension ref="B2:N14"/>
  <sheetViews>
    <sheetView tabSelected="1" workbookViewId="0">
      <selection activeCell="C24" sqref="C24"/>
    </sheetView>
  </sheetViews>
  <sheetFormatPr defaultRowHeight="15" x14ac:dyDescent="0.25"/>
  <cols>
    <col min="1" max="1" width="9.140625" style="2"/>
    <col min="2" max="2" width="24.5703125" style="2" bestFit="1" customWidth="1"/>
    <col min="3" max="3" width="11.5703125" style="2" bestFit="1" customWidth="1"/>
    <col min="4" max="13" width="11.7109375" style="2" bestFit="1" customWidth="1"/>
    <col min="14" max="14" width="14.28515625" style="2" bestFit="1" customWidth="1"/>
    <col min="15" max="16384" width="9.140625" style="2"/>
  </cols>
  <sheetData>
    <row r="2" spans="2:14" ht="15.75" x14ac:dyDescent="0.25">
      <c r="B2" s="1" t="s">
        <v>11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x14ac:dyDescent="0.25">
      <c r="B3" s="3" t="s">
        <v>14</v>
      </c>
      <c r="C3" s="4" t="s">
        <v>12</v>
      </c>
      <c r="D3" s="4" t="s">
        <v>13</v>
      </c>
      <c r="E3" s="4" t="s">
        <v>15</v>
      </c>
      <c r="F3" s="4" t="s">
        <v>16</v>
      </c>
      <c r="G3" s="4" t="s">
        <v>17</v>
      </c>
      <c r="H3" s="4" t="s">
        <v>18</v>
      </c>
      <c r="I3" s="4" t="s">
        <v>19</v>
      </c>
      <c r="J3" s="4" t="s">
        <v>20</v>
      </c>
      <c r="K3" s="4" t="s">
        <v>21</v>
      </c>
      <c r="L3" s="4" t="s">
        <v>22</v>
      </c>
      <c r="M3" s="4" t="s">
        <v>23</v>
      </c>
      <c r="N3" s="5" t="s">
        <v>0</v>
      </c>
    </row>
    <row r="4" spans="2:14" x14ac:dyDescent="0.25">
      <c r="B4" s="6" t="s">
        <v>1</v>
      </c>
      <c r="C4" s="7">
        <v>17008.439999999999</v>
      </c>
      <c r="D4" s="8">
        <f>C4*(1+$C$13)</f>
        <v>18790.924511999998</v>
      </c>
      <c r="E4" s="8">
        <f>D4*(1+$C$13)</f>
        <v>20760.213400857596</v>
      </c>
      <c r="F4" s="8">
        <f>E4*(1+$C$13)</f>
        <v>22935.883765267474</v>
      </c>
      <c r="G4" s="8">
        <f>F4*(1+$C$13)</f>
        <v>25339.564383867506</v>
      </c>
      <c r="H4" s="8">
        <f>G4*(1+$C$13)</f>
        <v>27995.150731296821</v>
      </c>
      <c r="I4" s="8">
        <f>H4*(1+$C$13)</f>
        <v>30929.042527936726</v>
      </c>
      <c r="J4" s="8">
        <f>I4*(1+$C$13)</f>
        <v>34170.406184864492</v>
      </c>
      <c r="K4" s="8">
        <f>J4*(1+$C$13)</f>
        <v>37751.464753038294</v>
      </c>
      <c r="L4" s="8">
        <f>K4*(1+$C$13)</f>
        <v>41707.818259156709</v>
      </c>
      <c r="M4" s="8">
        <f>L4*(1+$C$13)</f>
        <v>46078.797612716335</v>
      </c>
      <c r="N4" s="8">
        <f>M4*(1+C14)/(C12-C14)</f>
        <v>2326979.2794421753</v>
      </c>
    </row>
    <row r="5" spans="2:14" x14ac:dyDescent="0.25">
      <c r="B5" s="6" t="s">
        <v>2</v>
      </c>
      <c r="C5" s="6"/>
      <c r="D5" s="9">
        <f>(1+$C$12)^1</f>
        <v>1.03</v>
      </c>
      <c r="E5" s="9">
        <f>(1+$C$12)^2</f>
        <v>1.0609</v>
      </c>
      <c r="F5" s="9">
        <f>(1+$C$12)^3</f>
        <v>1.092727</v>
      </c>
      <c r="G5" s="9">
        <f>(1+$C$12)^4</f>
        <v>1.1255088099999999</v>
      </c>
      <c r="H5" s="9">
        <f>(1+$C$12)^5</f>
        <v>1.1592740742999998</v>
      </c>
      <c r="I5" s="9">
        <f>(1+$C$12)^6</f>
        <v>1.1940522965289999</v>
      </c>
      <c r="J5" s="9">
        <f>(1+$C$12)^7</f>
        <v>1.22987386542487</v>
      </c>
      <c r="K5" s="9">
        <f>(1+$C$12)^8</f>
        <v>1.2667700813876159</v>
      </c>
      <c r="L5" s="9">
        <f>(1+$C$12)^9</f>
        <v>1.3047731838292445</v>
      </c>
      <c r="M5" s="9">
        <f>(1+$C$12)^10</f>
        <v>1.3439163793441218</v>
      </c>
      <c r="N5" s="9">
        <f>(1+$C$12)^10</f>
        <v>1.3439163793441218</v>
      </c>
    </row>
    <row r="6" spans="2:14" x14ac:dyDescent="0.25">
      <c r="B6" s="6" t="s">
        <v>3</v>
      </c>
      <c r="C6" s="6"/>
      <c r="D6" s="8">
        <f>D4/D5</f>
        <v>18243.616031067959</v>
      </c>
      <c r="E6" s="8">
        <f t="shared" ref="E6:N6" si="0">E4/E5</f>
        <v>19568.492224392117</v>
      </c>
      <c r="F6" s="8">
        <f t="shared" si="0"/>
        <v>20989.582727678069</v>
      </c>
      <c r="G6" s="8">
        <f t="shared" si="0"/>
        <v>22513.874754891975</v>
      </c>
      <c r="H6" s="8">
        <f t="shared" si="0"/>
        <v>24148.862940975392</v>
      </c>
      <c r="I6" s="8">
        <f t="shared" si="0"/>
        <v>25902.586191446226</v>
      </c>
      <c r="J6" s="8">
        <f t="shared" si="0"/>
        <v>27783.667208067753</v>
      </c>
      <c r="K6" s="8">
        <f t="shared" si="0"/>
        <v>29801.354884925495</v>
      </c>
      <c r="L6" s="8">
        <f t="shared" si="0"/>
        <v>31965.569783364743</v>
      </c>
      <c r="M6" s="8">
        <f t="shared" si="0"/>
        <v>34286.952909379972</v>
      </c>
      <c r="N6" s="8">
        <f t="shared" si="0"/>
        <v>1731491.1219236888</v>
      </c>
    </row>
    <row r="7" spans="2:14" x14ac:dyDescent="0.25">
      <c r="B7" s="3" t="s">
        <v>7</v>
      </c>
      <c r="C7" s="10">
        <f>SUM(D6:N6)</f>
        <v>1986695.6815798786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2:14" x14ac:dyDescent="0.25">
      <c r="B8" s="6" t="s">
        <v>8</v>
      </c>
      <c r="C8" s="11">
        <v>1765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2:14" x14ac:dyDescent="0.25">
      <c r="B9" s="3" t="s">
        <v>9</v>
      </c>
      <c r="C9" s="12">
        <f>C7/C8</f>
        <v>1125.6066184588547</v>
      </c>
      <c r="D9" s="13"/>
      <c r="E9" s="6"/>
      <c r="F9" s="6"/>
      <c r="G9" s="6"/>
      <c r="H9" s="6"/>
      <c r="I9" s="6"/>
      <c r="J9" s="6"/>
      <c r="K9" s="6"/>
      <c r="L9" s="6"/>
      <c r="M9" s="6"/>
      <c r="N9" s="6"/>
    </row>
    <row r="11" spans="2:14" x14ac:dyDescent="0.25">
      <c r="B11" s="3" t="s">
        <v>10</v>
      </c>
      <c r="C11" s="6"/>
    </row>
    <row r="12" spans="2:14" x14ac:dyDescent="0.25">
      <c r="B12" s="14" t="s">
        <v>4</v>
      </c>
      <c r="C12" s="15">
        <v>0.03</v>
      </c>
    </row>
    <row r="13" spans="2:14" x14ac:dyDescent="0.25">
      <c r="B13" s="14" t="s">
        <v>5</v>
      </c>
      <c r="C13" s="16">
        <v>0.1048</v>
      </c>
    </row>
    <row r="14" spans="2:14" x14ac:dyDescent="0.25">
      <c r="B14" s="14" t="s">
        <v>6</v>
      </c>
      <c r="C14" s="17">
        <v>0.01</v>
      </c>
    </row>
  </sheetData>
  <mergeCells count="1">
    <mergeCell ref="B2:N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ABBV DCF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Farhan Syed</dc:creator>
  <cp:lastModifiedBy>Farhan Syed</cp:lastModifiedBy>
  <dcterms:created xsi:type="dcterms:W3CDTF">2022-04-14T04:49:08Z</dcterms:created>
  <dcterms:modified xsi:type="dcterms:W3CDTF">2022-04-15T05:11:09Z</dcterms:modified>
</cp:coreProperties>
</file>